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g" sheetId="1" r:id="rId1"/>
    <sheet name="návrh2012" sheetId="2" r:id="rId2"/>
    <sheet name="dopracovanie pripomienok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<sst xmlns="http://schemas.openxmlformats.org/spreadsheetml/2006/main" count="218" uniqueCount="109">
  <si>
    <t>Návrh na rozpočet ECAV Ba na rok 2012</t>
  </si>
  <si>
    <t>Riadok</t>
  </si>
  <si>
    <t>Ukazovateľ</t>
  </si>
  <si>
    <t xml:space="preserve">                  Konventná</t>
  </si>
  <si>
    <t xml:space="preserve">               Legionárska</t>
  </si>
  <si>
    <t xml:space="preserve">             Dúbravka</t>
  </si>
  <si>
    <t xml:space="preserve">               Matkocirkev*</t>
  </si>
  <si>
    <t xml:space="preserve">             CZ spolu</t>
  </si>
  <si>
    <t>poznámky</t>
  </si>
  <si>
    <t>A</t>
  </si>
  <si>
    <t>Príjmy</t>
  </si>
  <si>
    <t>Skut. 2011</t>
  </si>
  <si>
    <t>Príjmy z majetku - nájmu bytov</t>
  </si>
  <si>
    <t>príjem</t>
  </si>
  <si>
    <t>Príjmy z darov a príspevkov</t>
  </si>
  <si>
    <t>príjem cz 30%</t>
  </si>
  <si>
    <t>2a</t>
  </si>
  <si>
    <t>z toho: z darov (milodary)</t>
  </si>
  <si>
    <t>parkoviská</t>
  </si>
  <si>
    <t>2b</t>
  </si>
  <si>
    <t xml:space="preserve">          z ofier</t>
  </si>
  <si>
    <t>legionárska</t>
  </si>
  <si>
    <t>2c</t>
  </si>
  <si>
    <t xml:space="preserve">          z cirkevného príspevku</t>
  </si>
  <si>
    <t>partizánska</t>
  </si>
  <si>
    <t>2d</t>
  </si>
  <si>
    <t xml:space="preserve">          z matkocirkvi (mzdy+št.balík)</t>
  </si>
  <si>
    <t>2e</t>
  </si>
  <si>
    <t xml:space="preserve">          príspevky od organiz. zložiek</t>
  </si>
  <si>
    <t>Príjmy z organizovania akcií</t>
  </si>
  <si>
    <t>Príjmy z dotácií</t>
  </si>
  <si>
    <t>Príjmy z poskytnutých služieb</t>
  </si>
  <si>
    <t xml:space="preserve">Ostatné príjmy </t>
  </si>
  <si>
    <t>Príjmy celkom</t>
  </si>
  <si>
    <t>B</t>
  </si>
  <si>
    <t>Výdavky</t>
  </si>
  <si>
    <t>Služby</t>
  </si>
  <si>
    <t>11a</t>
  </si>
  <si>
    <t>z toho: opravy+FÚO byty</t>
  </si>
  <si>
    <t>11b</t>
  </si>
  <si>
    <t xml:space="preserve">          obstaranie majetku</t>
  </si>
  <si>
    <t>11c</t>
  </si>
  <si>
    <t xml:space="preserve">          cestovné (náhrady)</t>
  </si>
  <si>
    <t>11d</t>
  </si>
  <si>
    <t xml:space="preserve">          reprezentácia</t>
  </si>
  <si>
    <t>11e</t>
  </si>
  <si>
    <t xml:space="preserve">          telefón(+internet)</t>
  </si>
  <si>
    <t>11f</t>
  </si>
  <si>
    <t xml:space="preserve">          stočné (dažďová voda)</t>
  </si>
  <si>
    <t>11g</t>
  </si>
  <si>
    <t xml:space="preserve">          revízie, projekty, znal.posudky</t>
  </si>
  <si>
    <t>11h</t>
  </si>
  <si>
    <t xml:space="preserve">          poistky</t>
  </si>
  <si>
    <t>11i</t>
  </si>
  <si>
    <t xml:space="preserve">          ostané</t>
  </si>
  <si>
    <t>Mzdy</t>
  </si>
  <si>
    <t>Poistné fondy</t>
  </si>
  <si>
    <t>Prevádzková réžia</t>
  </si>
  <si>
    <t>14a</t>
  </si>
  <si>
    <t>z toho: spotreba materiálu-časopisy</t>
  </si>
  <si>
    <t>14b</t>
  </si>
  <si>
    <t xml:space="preserve">      " - ceniny (poštovné+kolky)</t>
  </si>
  <si>
    <t>14c</t>
  </si>
  <si>
    <t xml:space="preserve">     " - kancelárske potreby(spravodaj)</t>
  </si>
  <si>
    <t>14e</t>
  </si>
  <si>
    <t xml:space="preserve">     " - PHL</t>
  </si>
  <si>
    <t>14d</t>
  </si>
  <si>
    <t xml:space="preserve">      " - čistiace potreby</t>
  </si>
  <si>
    <t>14f</t>
  </si>
  <si>
    <t xml:space="preserve">      " - ostatné (DHM)</t>
  </si>
  <si>
    <t>14g</t>
  </si>
  <si>
    <t>Spotreba energií - vodné</t>
  </si>
  <si>
    <t>14h</t>
  </si>
  <si>
    <t xml:space="preserve">      "                - elektrická energia</t>
  </si>
  <si>
    <t>14i</t>
  </si>
  <si>
    <t xml:space="preserve">      "               - plyn</t>
  </si>
  <si>
    <t>14j</t>
  </si>
  <si>
    <t>Daň z príjmu</t>
  </si>
  <si>
    <t>14k</t>
  </si>
  <si>
    <t>Daň z nehnuteľností</t>
  </si>
  <si>
    <t>14l</t>
  </si>
  <si>
    <t>Daň zrážková</t>
  </si>
  <si>
    <t>14m</t>
  </si>
  <si>
    <t>Úroky</t>
  </si>
  <si>
    <t>14n</t>
  </si>
  <si>
    <t>Poplatky</t>
  </si>
  <si>
    <t>Sociálny fond</t>
  </si>
  <si>
    <t xml:space="preserve">Ostatné výdavky </t>
  </si>
  <si>
    <t>16a</t>
  </si>
  <si>
    <t>z toho: - príspevky vyššej COJ</t>
  </si>
  <si>
    <t>16b</t>
  </si>
  <si>
    <t xml:space="preserve">          - príspevky iným COJ</t>
  </si>
  <si>
    <t>16c</t>
  </si>
  <si>
    <t xml:space="preserve">          - ostatné výdavky</t>
  </si>
  <si>
    <t>16d</t>
  </si>
  <si>
    <t xml:space="preserve">          - pôžičky</t>
  </si>
  <si>
    <t>Výdavky celkom</t>
  </si>
  <si>
    <t>Prebytok</t>
  </si>
  <si>
    <t>Schodok</t>
  </si>
  <si>
    <t xml:space="preserve">Úhrada schodku </t>
  </si>
  <si>
    <t>* údaje za Matkocirkev zahŕňajú daňové stredisko, Dom dôchodcov, UPC, ZD a ostatné podľa výstupov účtovníctva</t>
  </si>
  <si>
    <t xml:space="preserve">Obdobne mal byť spracovaný návrh rozpočtu pre konvent, nakoľko matkocirkev ako účtovná jednotka a daňovník v r. 2012 účtuje o všetkých operáciách, </t>
  </si>
  <si>
    <t>ktoré sa týkajú týchto stredísk (ak časť ich činnosti nebola spolu s majetkom delimitovaná na dcérocirkvi).</t>
  </si>
  <si>
    <t>Rovnako súčet rozpočtov za cirkevný zbor, ktorý bude vstupom do elektronického informačného systému ECAV by mal zodpovedať očakávanej</t>
  </si>
  <si>
    <t>reálnej skutočnosti v roku 2012. Predložerný návrh tieto požiasdavky nespĺňa.</t>
  </si>
  <si>
    <t>Poznámka: údaje rozpočtu DC Legionárska treba upraviť podľa schváleného rozpočtu (v tabuľke bol chybný vzorec)</t>
  </si>
  <si>
    <t>podklady z PPA Control predstavujú čistý príjem z prenájmu 30%. doplmil som celkový príjem z prenájmu s fondom opráv50% a nákladmi na správu20%</t>
  </si>
  <si>
    <t>doplnil som príjem ze el. Energiu a ostatné refaktúrované služby</t>
  </si>
  <si>
    <t>doplnil som náklady na správu nehnuteľností 20%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</si>
</sst>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7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4" fontId="2" fillId="0" borderId="27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5" fillId="0" borderId="32" xfId="0" applyFont="1" applyBorder="1" applyAlignment="1">
      <alignment/>
    </xf>
    <xf numFmtId="4" fontId="6" fillId="0" borderId="31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5"/>
          <c:w val="0.9082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návrh2012!$E$17:$E$47</c:f>
              <c:numCache>
                <c:ptCount val="31"/>
                <c:pt idx="0">
                  <c:v>60623.810000000005</c:v>
                </c:pt>
                <c:pt idx="1">
                  <c:v>32742.79</c:v>
                </c:pt>
                <c:pt idx="2">
                  <c:v>10993.32</c:v>
                </c:pt>
                <c:pt idx="4">
                  <c:v>299.3</c:v>
                </c:pt>
                <c:pt idx="5">
                  <c:v>358.54</c:v>
                </c:pt>
                <c:pt idx="6">
                  <c:v>3209.26</c:v>
                </c:pt>
                <c:pt idx="9">
                  <c:v>1375.55</c:v>
                </c:pt>
                <c:pt idx="10">
                  <c:v>16506.82</c:v>
                </c:pt>
                <c:pt idx="11">
                  <c:v>13007.47</c:v>
                </c:pt>
                <c:pt idx="12">
                  <c:v>2974.29</c:v>
                </c:pt>
                <c:pt idx="13">
                  <c:v>10749.65</c:v>
                </c:pt>
                <c:pt idx="14">
                  <c:v>689.92</c:v>
                </c:pt>
                <c:pt idx="16">
                  <c:v>167.36</c:v>
                </c:pt>
                <c:pt idx="18">
                  <c:v>200.77</c:v>
                </c:pt>
                <c:pt idx="19">
                  <c:v>957.92</c:v>
                </c:pt>
                <c:pt idx="20">
                  <c:v>608.77</c:v>
                </c:pt>
                <c:pt idx="21">
                  <c:v>2254.05</c:v>
                </c:pt>
                <c:pt idx="22">
                  <c:v>5860.86</c:v>
                </c:pt>
                <c:pt idx="27">
                  <c:v>10</c:v>
                </c:pt>
                <c:pt idx="28">
                  <c:v>386.04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návrh2012!$F$17:$F$47</c:f>
              <c:numCache>
                <c:ptCount val="31"/>
                <c:pt idx="0">
                  <c:v>140114</c:v>
                </c:pt>
                <c:pt idx="1">
                  <c:v>39790</c:v>
                </c:pt>
                <c:pt idx="2">
                  <c:v>15000</c:v>
                </c:pt>
                <c:pt idx="3">
                  <c:v>5000</c:v>
                </c:pt>
                <c:pt idx="4">
                  <c:v>1200</c:v>
                </c:pt>
                <c:pt idx="5">
                  <c:v>1000</c:v>
                </c:pt>
                <c:pt idx="6">
                  <c:v>2800</c:v>
                </c:pt>
                <c:pt idx="7">
                  <c:v>350</c:v>
                </c:pt>
                <c:pt idx="8">
                  <c:v>500</c:v>
                </c:pt>
                <c:pt idx="9">
                  <c:v>1000</c:v>
                </c:pt>
                <c:pt idx="10">
                  <c:v>12940</c:v>
                </c:pt>
                <c:pt idx="11">
                  <c:v>33200</c:v>
                </c:pt>
                <c:pt idx="12">
                  <c:v>10292</c:v>
                </c:pt>
                <c:pt idx="13">
                  <c:v>52100</c:v>
                </c:pt>
                <c:pt idx="14">
                  <c:v>1800</c:v>
                </c:pt>
                <c:pt idx="15">
                  <c:v>300</c:v>
                </c:pt>
                <c:pt idx="16">
                  <c:v>2900</c:v>
                </c:pt>
                <c:pt idx="17">
                  <c:v>1000</c:v>
                </c:pt>
                <c:pt idx="18">
                  <c:v>600</c:v>
                </c:pt>
                <c:pt idx="19">
                  <c:v>500</c:v>
                </c:pt>
                <c:pt idx="20">
                  <c:v>4500</c:v>
                </c:pt>
                <c:pt idx="21">
                  <c:v>4000</c:v>
                </c:pt>
                <c:pt idx="22">
                  <c:v>35000</c:v>
                </c:pt>
                <c:pt idx="24">
                  <c:v>1500</c:v>
                </c:pt>
                <c:pt idx="28">
                  <c:v>332</c:v>
                </c:pt>
                <c:pt idx="29">
                  <c:v>4400</c:v>
                </c:pt>
                <c:pt idx="30">
                  <c:v>900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návrh2012!$G$17:$G$47</c:f>
              <c:numCache>
                <c:ptCount val="31"/>
                <c:pt idx="0">
                  <c:v>50893.73</c:v>
                </c:pt>
                <c:pt idx="1">
                  <c:v>25227.230000000003</c:v>
                </c:pt>
                <c:pt idx="2">
                  <c:v>16762.26</c:v>
                </c:pt>
                <c:pt idx="5">
                  <c:v>381.05</c:v>
                </c:pt>
                <c:pt idx="6">
                  <c:v>345.99</c:v>
                </c:pt>
                <c:pt idx="8">
                  <c:v>110</c:v>
                </c:pt>
                <c:pt idx="9">
                  <c:v>600.58</c:v>
                </c:pt>
                <c:pt idx="10">
                  <c:v>7027.35</c:v>
                </c:pt>
                <c:pt idx="11">
                  <c:v>4640.01</c:v>
                </c:pt>
                <c:pt idx="12">
                  <c:v>916</c:v>
                </c:pt>
                <c:pt idx="13">
                  <c:v>19966.509999999995</c:v>
                </c:pt>
                <c:pt idx="14">
                  <c:v>451.18</c:v>
                </c:pt>
                <c:pt idx="16">
                  <c:v>174.98</c:v>
                </c:pt>
                <c:pt idx="18">
                  <c:v>29.83</c:v>
                </c:pt>
                <c:pt idx="19">
                  <c:v>6698.39</c:v>
                </c:pt>
                <c:pt idx="20">
                  <c:v>4952.24</c:v>
                </c:pt>
                <c:pt idx="21">
                  <c:v>2506.77</c:v>
                </c:pt>
                <c:pt idx="22">
                  <c:v>4471.19</c:v>
                </c:pt>
                <c:pt idx="24">
                  <c:v>319.67</c:v>
                </c:pt>
                <c:pt idx="26">
                  <c:v>0.09</c:v>
                </c:pt>
                <c:pt idx="27">
                  <c:v>362.17</c:v>
                </c:pt>
                <c:pt idx="28">
                  <c:v>143.98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návrh2012!$H$17:$H$47</c:f>
              <c:numCache>
                <c:ptCount val="31"/>
                <c:pt idx="0">
                  <c:v>61000</c:v>
                </c:pt>
                <c:pt idx="1">
                  <c:v>25246</c:v>
                </c:pt>
                <c:pt idx="2">
                  <c:v>15040</c:v>
                </c:pt>
                <c:pt idx="4">
                  <c:v>480</c:v>
                </c:pt>
                <c:pt idx="5">
                  <c:v>400</c:v>
                </c:pt>
                <c:pt idx="6">
                  <c:v>660</c:v>
                </c:pt>
                <c:pt idx="7">
                  <c:v>917</c:v>
                </c:pt>
                <c:pt idx="8">
                  <c:v>100</c:v>
                </c:pt>
                <c:pt idx="9">
                  <c:v>800</c:v>
                </c:pt>
                <c:pt idx="10">
                  <c:v>6849</c:v>
                </c:pt>
                <c:pt idx="11">
                  <c:v>15390</c:v>
                </c:pt>
                <c:pt idx="12">
                  <c:v>2610</c:v>
                </c:pt>
                <c:pt idx="13">
                  <c:v>16978</c:v>
                </c:pt>
                <c:pt idx="14">
                  <c:v>800</c:v>
                </c:pt>
                <c:pt idx="15">
                  <c:v>60</c:v>
                </c:pt>
                <c:pt idx="16">
                  <c:v>340</c:v>
                </c:pt>
                <c:pt idx="18">
                  <c:v>120</c:v>
                </c:pt>
                <c:pt idx="19">
                  <c:v>7000</c:v>
                </c:pt>
                <c:pt idx="20">
                  <c:v>300</c:v>
                </c:pt>
                <c:pt idx="21">
                  <c:v>2808</c:v>
                </c:pt>
                <c:pt idx="22">
                  <c:v>5350</c:v>
                </c:pt>
                <c:pt idx="27">
                  <c:v>200</c:v>
                </c:pt>
                <c:pt idx="28">
                  <c:v>46</c:v>
                </c:pt>
                <c:pt idx="29">
                  <c:v>730</c:v>
                </c:pt>
                <c:pt idx="30">
                  <c:v>730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návrh2012!$I$17:$I$47</c:f>
              <c:numCache>
                <c:ptCount val="31"/>
                <c:pt idx="0">
                  <c:v>541580.5999999999</c:v>
                </c:pt>
                <c:pt idx="1">
                  <c:v>428975.6700000001</c:v>
                </c:pt>
                <c:pt idx="2">
                  <c:v>210237.76999999996</c:v>
                </c:pt>
                <c:pt idx="4">
                  <c:v>898.1299999999999</c:v>
                </c:pt>
                <c:pt idx="5">
                  <c:v>959.8600000000001</c:v>
                </c:pt>
                <c:pt idx="6">
                  <c:v>3993.8200000000006</c:v>
                </c:pt>
                <c:pt idx="7">
                  <c:v>0</c:v>
                </c:pt>
                <c:pt idx="8">
                  <c:v>31942.14</c:v>
                </c:pt>
                <c:pt idx="9">
                  <c:v>4883.160000000001</c:v>
                </c:pt>
                <c:pt idx="10">
                  <c:v>176060.78999999998</c:v>
                </c:pt>
                <c:pt idx="11">
                  <c:v>34667.5</c:v>
                </c:pt>
                <c:pt idx="12">
                  <c:v>7516.389999999999</c:v>
                </c:pt>
                <c:pt idx="13">
                  <c:v>70954.85999999999</c:v>
                </c:pt>
                <c:pt idx="14">
                  <c:v>14143.12</c:v>
                </c:pt>
                <c:pt idx="15">
                  <c:v>0</c:v>
                </c:pt>
                <c:pt idx="16">
                  <c:v>743.2299999999999</c:v>
                </c:pt>
                <c:pt idx="17">
                  <c:v>630.28</c:v>
                </c:pt>
                <c:pt idx="18">
                  <c:v>-256.46000000000004</c:v>
                </c:pt>
                <c:pt idx="19">
                  <c:v>4234.929999999999</c:v>
                </c:pt>
                <c:pt idx="20">
                  <c:v>382.10000000000036</c:v>
                </c:pt>
                <c:pt idx="21">
                  <c:v>5955.899999999998</c:v>
                </c:pt>
                <c:pt idx="22">
                  <c:v>16807.02</c:v>
                </c:pt>
                <c:pt idx="24">
                  <c:v>25327.45</c:v>
                </c:pt>
                <c:pt idx="27">
                  <c:v>2987.2899999999995</c:v>
                </c:pt>
                <c:pt idx="28">
                  <c:v>884.3499999999999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návrh2012!$J$17:$J$47</c:f>
              <c:numCache>
                <c:ptCount val="31"/>
                <c:pt idx="0">
                  <c:v>95000</c:v>
                </c:pt>
                <c:pt idx="1">
                  <c:v>10000</c:v>
                </c:pt>
                <c:pt idx="10">
                  <c:v>10000</c:v>
                </c:pt>
                <c:pt idx="11">
                  <c:v>12000</c:v>
                </c:pt>
                <c:pt idx="12">
                  <c:v>4200</c:v>
                </c:pt>
                <c:pt idx="13">
                  <c:v>20000</c:v>
                </c:pt>
                <c:pt idx="24">
                  <c:v>20000</c:v>
                </c:pt>
                <c:pt idx="29">
                  <c:v>48800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návrh2012!$K$17:$K$47</c:f>
              <c:numCache>
                <c:ptCount val="31"/>
                <c:pt idx="0">
                  <c:v>847482.82</c:v>
                </c:pt>
                <c:pt idx="1">
                  <c:v>607915.29</c:v>
                </c:pt>
                <c:pt idx="2">
                  <c:v>335516.48</c:v>
                </c:pt>
                <c:pt idx="4">
                  <c:v>1649.04</c:v>
                </c:pt>
                <c:pt idx="5">
                  <c:v>1825.39</c:v>
                </c:pt>
                <c:pt idx="6">
                  <c:v>8859.95</c:v>
                </c:pt>
                <c:pt idx="8">
                  <c:v>32052.14</c:v>
                </c:pt>
                <c:pt idx="9">
                  <c:v>8454.85</c:v>
                </c:pt>
                <c:pt idx="10">
                  <c:v>219557.44</c:v>
                </c:pt>
                <c:pt idx="11">
                  <c:v>76130.52</c:v>
                </c:pt>
                <c:pt idx="12">
                  <c:v>16621.63</c:v>
                </c:pt>
                <c:pt idx="13">
                  <c:v>144945.28999999998</c:v>
                </c:pt>
                <c:pt idx="14">
                  <c:v>17968.38</c:v>
                </c:pt>
                <c:pt idx="16">
                  <c:v>2030.61</c:v>
                </c:pt>
                <c:pt idx="17">
                  <c:v>954.97</c:v>
                </c:pt>
                <c:pt idx="18">
                  <c:v>844.49</c:v>
                </c:pt>
                <c:pt idx="19">
                  <c:v>13561.76</c:v>
                </c:pt>
                <c:pt idx="20">
                  <c:v>7572.11</c:v>
                </c:pt>
                <c:pt idx="21">
                  <c:v>21594.75</c:v>
                </c:pt>
                <c:pt idx="22">
                  <c:v>50662.9</c:v>
                </c:pt>
                <c:pt idx="24">
                  <c:v>25647.12</c:v>
                </c:pt>
                <c:pt idx="26">
                  <c:v>0.09</c:v>
                </c:pt>
                <c:pt idx="27">
                  <c:v>4108.11</c:v>
                </c:pt>
                <c:pt idx="28">
                  <c:v>1870.09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návrh2012!$L$17:$L$47</c:f>
              <c:numCache>
                <c:ptCount val="31"/>
                <c:pt idx="0">
                  <c:v>476746</c:v>
                </c:pt>
                <c:pt idx="1">
                  <c:v>142513</c:v>
                </c:pt>
                <c:pt idx="2">
                  <c:v>73040</c:v>
                </c:pt>
                <c:pt idx="3">
                  <c:v>5000</c:v>
                </c:pt>
                <c:pt idx="4">
                  <c:v>2680</c:v>
                </c:pt>
                <c:pt idx="5">
                  <c:v>1900</c:v>
                </c:pt>
                <c:pt idx="6">
                  <c:v>5460</c:v>
                </c:pt>
                <c:pt idx="7">
                  <c:v>1467</c:v>
                </c:pt>
                <c:pt idx="8">
                  <c:v>1600</c:v>
                </c:pt>
                <c:pt idx="9">
                  <c:v>4077</c:v>
                </c:pt>
                <c:pt idx="10">
                  <c:v>47289</c:v>
                </c:pt>
                <c:pt idx="11">
                  <c:v>116438</c:v>
                </c:pt>
                <c:pt idx="12">
                  <c:v>20702</c:v>
                </c:pt>
                <c:pt idx="13">
                  <c:v>140885</c:v>
                </c:pt>
                <c:pt idx="14">
                  <c:v>5177</c:v>
                </c:pt>
                <c:pt idx="15">
                  <c:v>420</c:v>
                </c:pt>
                <c:pt idx="16">
                  <c:v>3360</c:v>
                </c:pt>
                <c:pt idx="17">
                  <c:v>1000</c:v>
                </c:pt>
                <c:pt idx="18">
                  <c:v>1170</c:v>
                </c:pt>
                <c:pt idx="19">
                  <c:v>9500</c:v>
                </c:pt>
                <c:pt idx="20">
                  <c:v>6400</c:v>
                </c:pt>
                <c:pt idx="21">
                  <c:v>16808</c:v>
                </c:pt>
                <c:pt idx="22">
                  <c:v>70350</c:v>
                </c:pt>
                <c:pt idx="23">
                  <c:v>0</c:v>
                </c:pt>
                <c:pt idx="24">
                  <c:v>26500</c:v>
                </c:pt>
                <c:pt idx="25">
                  <c:v>0</c:v>
                </c:pt>
                <c:pt idx="26">
                  <c:v>0</c:v>
                </c:pt>
                <c:pt idx="27">
                  <c:v>200</c:v>
                </c:pt>
                <c:pt idx="28">
                  <c:v>378</c:v>
                </c:pt>
                <c:pt idx="29">
                  <c:v>55830</c:v>
                </c:pt>
                <c:pt idx="30">
                  <c:v>3530</c:v>
                </c:pt>
              </c:numCache>
            </c:numRef>
          </c:val>
        </c:ser>
        <c:axId val="45334008"/>
        <c:axId val="5352889"/>
      </c:bar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2889"/>
        <c:crossesAt val="0"/>
        <c:auto val="1"/>
        <c:lblOffset val="100"/>
        <c:tickLblSkip val="1"/>
        <c:noMultiLvlLbl val="0"/>
      </c:catAx>
      <c:valAx>
        <c:axId val="5352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4275"/>
          <c:w val="0.06275"/>
          <c:h val="0.3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6">
      <selection activeCell="J4" sqref="J4"/>
    </sheetView>
  </sheetViews>
  <sheetFormatPr defaultColWidth="9.140625" defaultRowHeight="12.75"/>
  <cols>
    <col min="1" max="1" width="7.140625" style="0" customWidth="1"/>
    <col min="2" max="2" width="31.57421875" style="0" customWidth="1"/>
    <col min="3" max="3" width="9.8515625" style="0" customWidth="1"/>
    <col min="4" max="4" width="8.00390625" style="0" customWidth="1"/>
    <col min="5" max="5" width="9.8515625" style="0" customWidth="1"/>
    <col min="6" max="6" width="8.140625" style="0" customWidth="1"/>
    <col min="7" max="7" width="9.57421875" style="0" customWidth="1"/>
    <col min="8" max="8" width="7.7109375" style="0" customWidth="1"/>
    <col min="9" max="9" width="9.8515625" style="0" customWidth="1"/>
    <col min="10" max="10" width="9.28125" style="0" customWidth="1"/>
    <col min="11" max="11" width="10.28125" style="0" customWidth="1"/>
    <col min="12" max="12" width="9.421875" style="0" customWidth="1"/>
    <col min="13" max="13" width="12.28125" style="0" customWidth="1"/>
    <col min="14" max="14" width="13.00390625" style="1" customWidth="1"/>
  </cols>
  <sheetData>
    <row r="1" spans="2:4" ht="15.75">
      <c r="B1" s="2" t="s">
        <v>0</v>
      </c>
      <c r="C1" s="2"/>
      <c r="D1" s="2"/>
    </row>
    <row r="2" spans="1:13" ht="12.75">
      <c r="A2" s="3" t="s">
        <v>1</v>
      </c>
      <c r="B2" s="4" t="s">
        <v>2</v>
      </c>
      <c r="C2" s="5" t="s">
        <v>3</v>
      </c>
      <c r="D2" s="6"/>
      <c r="E2" s="7" t="s">
        <v>4</v>
      </c>
      <c r="F2" s="8"/>
      <c r="G2" s="9" t="s">
        <v>5</v>
      </c>
      <c r="H2" s="10"/>
      <c r="I2" s="11" t="s">
        <v>6</v>
      </c>
      <c r="J2" s="8"/>
      <c r="K2" s="9" t="s">
        <v>7</v>
      </c>
      <c r="L2" s="10"/>
      <c r="M2" t="s">
        <v>8</v>
      </c>
    </row>
    <row r="3" spans="1:12" ht="12.75">
      <c r="A3" s="12" t="s">
        <v>9</v>
      </c>
      <c r="B3" s="13" t="s">
        <v>10</v>
      </c>
      <c r="C3" s="14" t="s">
        <v>11</v>
      </c>
      <c r="D3" s="15">
        <v>2012</v>
      </c>
      <c r="E3" s="16" t="s">
        <v>11</v>
      </c>
      <c r="F3" s="15">
        <v>2012</v>
      </c>
      <c r="G3" s="16" t="s">
        <v>11</v>
      </c>
      <c r="H3" s="17">
        <v>2012</v>
      </c>
      <c r="I3" s="16" t="s">
        <v>11</v>
      </c>
      <c r="J3" s="15">
        <v>2012</v>
      </c>
      <c r="K3" s="16" t="s">
        <v>11</v>
      </c>
      <c r="L3" s="17">
        <v>2012</v>
      </c>
    </row>
    <row r="4" spans="1:14" ht="12.75">
      <c r="A4" s="12">
        <v>1</v>
      </c>
      <c r="B4" s="13" t="s">
        <v>12</v>
      </c>
      <c r="C4" s="18"/>
      <c r="D4" s="19">
        <v>80000</v>
      </c>
      <c r="E4" s="20"/>
      <c r="F4" s="19">
        <v>65000</v>
      </c>
      <c r="G4" s="20"/>
      <c r="H4" s="19">
        <v>12000</v>
      </c>
      <c r="I4" s="21">
        <f>K4-C4-E4-G4</f>
        <v>680855.77</v>
      </c>
      <c r="J4" s="22">
        <v>152485</v>
      </c>
      <c r="K4" s="20">
        <v>680855.77</v>
      </c>
      <c r="L4" s="23">
        <f aca="true" t="shared" si="0" ref="L4:L15">D4+F4+H4+J4</f>
        <v>309485</v>
      </c>
      <c r="M4" t="s">
        <v>13</v>
      </c>
      <c r="N4" s="1">
        <v>680855.17</v>
      </c>
    </row>
    <row r="5" spans="1:14" ht="12.75">
      <c r="A5" s="12">
        <v>2</v>
      </c>
      <c r="B5" s="13" t="s">
        <v>14</v>
      </c>
      <c r="C5" s="18">
        <f aca="true" t="shared" si="1" ref="C5:H5">SUM(C6:C9)</f>
        <v>27058.989999999998</v>
      </c>
      <c r="D5" s="19">
        <f t="shared" si="1"/>
        <v>47000</v>
      </c>
      <c r="E5" s="20">
        <f t="shared" si="1"/>
        <v>25089.629999999997</v>
      </c>
      <c r="F5" s="19">
        <f t="shared" si="1"/>
        <v>40000</v>
      </c>
      <c r="G5" s="20">
        <f t="shared" si="1"/>
        <v>15125.39</v>
      </c>
      <c r="H5" s="19">
        <f t="shared" si="1"/>
        <v>46827</v>
      </c>
      <c r="I5" s="21">
        <f>K5-C5-E5-G1</f>
        <v>35312.11</v>
      </c>
      <c r="J5" s="22"/>
      <c r="K5" s="20">
        <f>SUM(K6:K10)</f>
        <v>87460.73</v>
      </c>
      <c r="L5" s="23">
        <f t="shared" si="0"/>
        <v>133827</v>
      </c>
      <c r="M5" t="s">
        <v>15</v>
      </c>
      <c r="N5" s="1">
        <f>466754*0.3</f>
        <v>140026.2</v>
      </c>
    </row>
    <row r="6" spans="1:14" ht="12.75">
      <c r="A6" s="12" t="s">
        <v>16</v>
      </c>
      <c r="B6" s="13" t="s">
        <v>17</v>
      </c>
      <c r="C6" s="18">
        <v>4348</v>
      </c>
      <c r="D6" s="19">
        <v>10000</v>
      </c>
      <c r="E6" s="20">
        <v>3082.7</v>
      </c>
      <c r="F6" s="19">
        <v>11000</v>
      </c>
      <c r="G6" s="20">
        <v>3598.43</v>
      </c>
      <c r="H6" s="19">
        <v>5427</v>
      </c>
      <c r="I6" s="21">
        <f aca="true" t="shared" si="2" ref="I6:I14">K6-C6-E6-G6</f>
        <v>10910.629999999997</v>
      </c>
      <c r="J6" s="22"/>
      <c r="K6" s="20">
        <v>21939.76</v>
      </c>
      <c r="L6" s="23">
        <f t="shared" si="0"/>
        <v>26427</v>
      </c>
      <c r="M6" t="s">
        <v>18</v>
      </c>
      <c r="N6" s="1">
        <v>73438.66</v>
      </c>
    </row>
    <row r="7" spans="1:14" ht="12.75">
      <c r="A7" s="12" t="s">
        <v>19</v>
      </c>
      <c r="B7" s="13" t="s">
        <v>20</v>
      </c>
      <c r="C7" s="18">
        <v>11362.99</v>
      </c>
      <c r="D7" s="19">
        <v>13000</v>
      </c>
      <c r="E7" s="20">
        <v>12894.24</v>
      </c>
      <c r="F7" s="19">
        <v>10000</v>
      </c>
      <c r="G7" s="20">
        <v>4968.14</v>
      </c>
      <c r="H7" s="19">
        <v>6000</v>
      </c>
      <c r="I7" s="21">
        <f t="shared" si="2"/>
        <v>2761.7300000000005</v>
      </c>
      <c r="J7" s="22"/>
      <c r="K7" s="20">
        <v>31987.1</v>
      </c>
      <c r="L7" s="23">
        <f t="shared" si="0"/>
        <v>29000</v>
      </c>
      <c r="M7" t="s">
        <v>21</v>
      </c>
      <c r="N7" s="1">
        <v>30901.5</v>
      </c>
    </row>
    <row r="8" spans="1:14" ht="12.75">
      <c r="A8" s="12" t="s">
        <v>22</v>
      </c>
      <c r="B8" s="13" t="s">
        <v>23</v>
      </c>
      <c r="C8" s="18">
        <v>11348</v>
      </c>
      <c r="D8" s="19">
        <v>14000</v>
      </c>
      <c r="E8" s="20">
        <v>9112.69</v>
      </c>
      <c r="F8" s="19">
        <v>9000</v>
      </c>
      <c r="G8" s="20">
        <v>6558.82</v>
      </c>
      <c r="H8" s="19">
        <v>6600</v>
      </c>
      <c r="I8" s="21">
        <f t="shared" si="2"/>
        <v>3656.3599999999988</v>
      </c>
      <c r="J8" s="22"/>
      <c r="K8" s="20">
        <v>30675.87</v>
      </c>
      <c r="L8" s="23">
        <f t="shared" si="0"/>
        <v>29600</v>
      </c>
      <c r="M8" t="s">
        <v>24</v>
      </c>
      <c r="N8" s="1">
        <v>44137</v>
      </c>
    </row>
    <row r="9" spans="1:14" ht="12.75">
      <c r="A9" s="12" t="s">
        <v>25</v>
      </c>
      <c r="B9" s="13" t="s">
        <v>26</v>
      </c>
      <c r="C9" s="18"/>
      <c r="D9" s="19">
        <v>10000</v>
      </c>
      <c r="E9" s="20"/>
      <c r="F9" s="19">
        <v>10000</v>
      </c>
      <c r="G9" s="20"/>
      <c r="H9" s="19">
        <v>28800</v>
      </c>
      <c r="I9" s="21">
        <f t="shared" si="2"/>
        <v>0</v>
      </c>
      <c r="J9" s="22"/>
      <c r="K9" s="20"/>
      <c r="L9" s="23">
        <f t="shared" si="0"/>
        <v>48800</v>
      </c>
      <c r="N9" s="1">
        <f>SUM(N5:N8)</f>
        <v>288503.36</v>
      </c>
    </row>
    <row r="10" spans="1:12" ht="12.75">
      <c r="A10" s="12" t="s">
        <v>27</v>
      </c>
      <c r="B10" s="13" t="s">
        <v>28</v>
      </c>
      <c r="C10" s="18"/>
      <c r="D10" s="19"/>
      <c r="E10" s="20"/>
      <c r="F10" s="19"/>
      <c r="G10" s="20"/>
      <c r="H10" s="19"/>
      <c r="I10" s="21">
        <f t="shared" si="2"/>
        <v>2858</v>
      </c>
      <c r="J10" s="22"/>
      <c r="K10" s="20">
        <v>2858</v>
      </c>
      <c r="L10" s="23">
        <f t="shared" si="0"/>
        <v>0</v>
      </c>
    </row>
    <row r="11" spans="1:12" ht="12.75">
      <c r="A11" s="12">
        <v>4</v>
      </c>
      <c r="B11" s="13" t="s">
        <v>29</v>
      </c>
      <c r="C11" s="18"/>
      <c r="D11" s="19"/>
      <c r="E11" s="20"/>
      <c r="F11" s="19">
        <v>500</v>
      </c>
      <c r="G11" s="20"/>
      <c r="H11" s="19"/>
      <c r="I11" s="21">
        <f t="shared" si="2"/>
        <v>6756</v>
      </c>
      <c r="J11" s="22"/>
      <c r="K11" s="20">
        <v>6756</v>
      </c>
      <c r="L11" s="23">
        <f t="shared" si="0"/>
        <v>500</v>
      </c>
    </row>
    <row r="12" spans="1:12" ht="12.75">
      <c r="A12" s="12">
        <v>5</v>
      </c>
      <c r="B12" s="13" t="s">
        <v>30</v>
      </c>
      <c r="C12" s="18"/>
      <c r="D12" s="19"/>
      <c r="E12" s="20"/>
      <c r="F12" s="19"/>
      <c r="G12" s="20"/>
      <c r="H12" s="19"/>
      <c r="I12" s="21">
        <f t="shared" si="2"/>
        <v>80400</v>
      </c>
      <c r="J12" s="22"/>
      <c r="K12" s="20">
        <v>80400</v>
      </c>
      <c r="L12" s="23">
        <f t="shared" si="0"/>
        <v>0</v>
      </c>
    </row>
    <row r="13" spans="1:12" ht="12.75">
      <c r="A13" s="12">
        <v>7</v>
      </c>
      <c r="B13" s="13" t="s">
        <v>31</v>
      </c>
      <c r="C13" s="18">
        <v>1197.65</v>
      </c>
      <c r="D13" s="19"/>
      <c r="E13" s="20">
        <v>796.94</v>
      </c>
      <c r="F13" s="19">
        <v>500</v>
      </c>
      <c r="G13" s="20">
        <v>786.91</v>
      </c>
      <c r="H13" s="19">
        <v>800</v>
      </c>
      <c r="I13" s="21">
        <f t="shared" si="2"/>
        <v>2126.0299999999997</v>
      </c>
      <c r="J13" s="22"/>
      <c r="K13" s="20">
        <v>4907.53</v>
      </c>
      <c r="L13" s="23">
        <f t="shared" si="0"/>
        <v>1300</v>
      </c>
    </row>
    <row r="14" spans="1:12" ht="12.75">
      <c r="A14" s="12">
        <v>8</v>
      </c>
      <c r="B14" s="13" t="s">
        <v>32</v>
      </c>
      <c r="C14" s="18">
        <v>6.84</v>
      </c>
      <c r="D14" s="19"/>
      <c r="E14" s="20">
        <v>0.14</v>
      </c>
      <c r="F14" s="19">
        <v>150</v>
      </c>
      <c r="G14" s="20"/>
      <c r="H14" s="19">
        <v>1373</v>
      </c>
      <c r="I14" s="21">
        <f t="shared" si="2"/>
        <v>119.16</v>
      </c>
      <c r="J14" s="22"/>
      <c r="K14" s="20">
        <v>126.14</v>
      </c>
      <c r="L14" s="23">
        <f t="shared" si="0"/>
        <v>1523</v>
      </c>
    </row>
    <row r="15" spans="1:12" ht="12.75">
      <c r="A15" s="12">
        <v>9</v>
      </c>
      <c r="B15" s="24" t="s">
        <v>33</v>
      </c>
      <c r="C15" s="18">
        <f>C4+C5+C13+C14</f>
        <v>28263.48</v>
      </c>
      <c r="D15" s="19">
        <f>D4+D5+D13+D14</f>
        <v>127000</v>
      </c>
      <c r="E15" s="20">
        <f>E4+E5+E13+E14</f>
        <v>25886.709999999995</v>
      </c>
      <c r="F15" s="19">
        <f>F4+F5+F13+F14+F11</f>
        <v>106150</v>
      </c>
      <c r="G15" s="20">
        <f>G4+G5+G13+G14</f>
        <v>15912.3</v>
      </c>
      <c r="H15" s="19">
        <f>H4+H5+H13+H14</f>
        <v>61000</v>
      </c>
      <c r="I15" s="21">
        <f>I4+I5+I13+I14</f>
        <v>718413.0700000001</v>
      </c>
      <c r="J15" s="22">
        <f>J4+J5+J13+J14</f>
        <v>152485</v>
      </c>
      <c r="K15" s="20">
        <f>K4+K5+K11+K12+K13+K14</f>
        <v>860506.17</v>
      </c>
      <c r="L15" s="23">
        <f t="shared" si="0"/>
        <v>446635</v>
      </c>
    </row>
    <row r="16" spans="1:12" ht="12.75">
      <c r="A16" s="12"/>
      <c r="B16" s="13"/>
      <c r="C16" s="18"/>
      <c r="D16" s="19"/>
      <c r="E16" s="20"/>
      <c r="F16" s="19"/>
      <c r="G16" s="25"/>
      <c r="H16" s="19"/>
      <c r="I16" s="21"/>
      <c r="J16" s="22"/>
      <c r="K16" s="25"/>
      <c r="L16" s="23"/>
    </row>
    <row r="17" spans="1:12" ht="12.75">
      <c r="A17" s="12" t="s">
        <v>34</v>
      </c>
      <c r="B17" s="13" t="s">
        <v>35</v>
      </c>
      <c r="C17" s="18">
        <f>C18+C28+C29+C30+C45+C46+C49</f>
        <v>194384.68000000005</v>
      </c>
      <c r="D17" s="26">
        <f>D18+D28+D29+D30+D45+D46</f>
        <v>180632</v>
      </c>
      <c r="E17" s="20">
        <f>E18+E28+E29+E30+E45+E46+E49</f>
        <v>60623.810000000005</v>
      </c>
      <c r="F17" s="19">
        <f>F18+F28+F29+F30+F45+F46</f>
        <v>140114</v>
      </c>
      <c r="G17" s="20">
        <f>G18+G28+G29+G30+G45+G46</f>
        <v>50893.73</v>
      </c>
      <c r="H17" s="19">
        <f>H18+H28+H29+H30+H45+H46</f>
        <v>61000</v>
      </c>
      <c r="I17" s="21">
        <f>K17-C17-E17-G17</f>
        <v>541580.5999999999</v>
      </c>
      <c r="J17" s="22">
        <f>J18+J28+J29+J30+J45+J46</f>
        <v>95000</v>
      </c>
      <c r="K17" s="20">
        <f>K18+K28+K29+K30+K45+K46</f>
        <v>847482.82</v>
      </c>
      <c r="L17" s="23">
        <f aca="true" t="shared" si="3" ref="L17:L51">D17+F17+H17+J17</f>
        <v>476746</v>
      </c>
    </row>
    <row r="18" spans="1:12" ht="12.75">
      <c r="A18" s="12">
        <v>11</v>
      </c>
      <c r="B18" s="13" t="s">
        <v>36</v>
      </c>
      <c r="C18" s="18">
        <f aca="true" t="shared" si="4" ref="C18:H18">SUM(C19:C27)</f>
        <v>120969.6</v>
      </c>
      <c r="D18" s="19">
        <f t="shared" si="4"/>
        <v>67477</v>
      </c>
      <c r="E18" s="20">
        <f t="shared" si="4"/>
        <v>32742.79</v>
      </c>
      <c r="F18" s="19">
        <f t="shared" si="4"/>
        <v>39790</v>
      </c>
      <c r="G18" s="20">
        <f t="shared" si="4"/>
        <v>25227.230000000003</v>
      </c>
      <c r="H18" s="19">
        <f t="shared" si="4"/>
        <v>25246</v>
      </c>
      <c r="I18" s="21">
        <f>K18-C18-E18-G18</f>
        <v>428975.6700000001</v>
      </c>
      <c r="J18" s="22">
        <f>SUM(J19:J27)</f>
        <v>10000</v>
      </c>
      <c r="K18" s="20">
        <f>SUM(K19:K27)</f>
        <v>607915.29</v>
      </c>
      <c r="L18" s="23">
        <f t="shared" si="3"/>
        <v>142513</v>
      </c>
    </row>
    <row r="19" spans="1:12" ht="12.75">
      <c r="A19" s="12" t="s">
        <v>37</v>
      </c>
      <c r="B19" s="13" t="s">
        <v>38</v>
      </c>
      <c r="C19" s="18">
        <v>97523.13</v>
      </c>
      <c r="D19" s="19">
        <v>43000</v>
      </c>
      <c r="E19" s="20">
        <v>10993.32</v>
      </c>
      <c r="F19" s="19">
        <v>15000</v>
      </c>
      <c r="G19" s="20">
        <v>16762.26</v>
      </c>
      <c r="H19" s="19">
        <v>15040</v>
      </c>
      <c r="I19" s="21">
        <f>K19-C19-E19-G19</f>
        <v>210237.76999999996</v>
      </c>
      <c r="J19" s="22"/>
      <c r="K19" s="20">
        <v>335516.48</v>
      </c>
      <c r="L19" s="23">
        <f t="shared" si="3"/>
        <v>73040</v>
      </c>
    </row>
    <row r="20" spans="1:12" ht="12.75">
      <c r="A20" s="12" t="s">
        <v>39</v>
      </c>
      <c r="B20" s="13" t="s">
        <v>40</v>
      </c>
      <c r="C20" s="18"/>
      <c r="D20" s="19"/>
      <c r="E20" s="20"/>
      <c r="F20" s="19">
        <v>5000</v>
      </c>
      <c r="G20" s="20"/>
      <c r="H20" s="19"/>
      <c r="I20" s="21"/>
      <c r="J20" s="22"/>
      <c r="K20" s="20"/>
      <c r="L20" s="23">
        <f t="shared" si="3"/>
        <v>5000</v>
      </c>
    </row>
    <row r="21" spans="1:12" ht="12.75">
      <c r="A21" s="12" t="s">
        <v>41</v>
      </c>
      <c r="B21" s="13" t="s">
        <v>42</v>
      </c>
      <c r="C21" s="18">
        <v>451.61</v>
      </c>
      <c r="D21" s="19">
        <v>1000</v>
      </c>
      <c r="E21" s="20">
        <v>299.3</v>
      </c>
      <c r="F21" s="19">
        <v>1200</v>
      </c>
      <c r="G21" s="20"/>
      <c r="H21" s="19">
        <v>480</v>
      </c>
      <c r="I21" s="21">
        <f aca="true" t="shared" si="5" ref="I21:I39">K21-C21-E21-G21</f>
        <v>898.1299999999999</v>
      </c>
      <c r="J21" s="22"/>
      <c r="K21" s="20">
        <v>1649.04</v>
      </c>
      <c r="L21" s="23">
        <f t="shared" si="3"/>
        <v>2680</v>
      </c>
    </row>
    <row r="22" spans="1:12" ht="12.75">
      <c r="A22" s="12" t="s">
        <v>43</v>
      </c>
      <c r="B22" s="13" t="s">
        <v>44</v>
      </c>
      <c r="C22" s="18">
        <v>125.94</v>
      </c>
      <c r="D22" s="19">
        <v>500</v>
      </c>
      <c r="E22" s="20">
        <v>358.54</v>
      </c>
      <c r="F22" s="19">
        <v>1000</v>
      </c>
      <c r="G22" s="20">
        <v>381.05</v>
      </c>
      <c r="H22" s="19">
        <v>400</v>
      </c>
      <c r="I22" s="21">
        <f t="shared" si="5"/>
        <v>959.8600000000001</v>
      </c>
      <c r="J22" s="22"/>
      <c r="K22" s="20">
        <v>1825.39</v>
      </c>
      <c r="L22" s="23">
        <f t="shared" si="3"/>
        <v>1900</v>
      </c>
    </row>
    <row r="23" spans="1:12" ht="12.75">
      <c r="A23" s="12" t="s">
        <v>45</v>
      </c>
      <c r="B23" s="13" t="s">
        <v>46</v>
      </c>
      <c r="C23" s="18">
        <v>1310.88</v>
      </c>
      <c r="D23" s="19">
        <v>2000</v>
      </c>
      <c r="E23" s="20">
        <v>3209.26</v>
      </c>
      <c r="F23" s="19">
        <v>2800</v>
      </c>
      <c r="G23" s="20">
        <v>345.99</v>
      </c>
      <c r="H23" s="19">
        <v>660</v>
      </c>
      <c r="I23" s="21">
        <f t="shared" si="5"/>
        <v>3993.8200000000006</v>
      </c>
      <c r="J23" s="22"/>
      <c r="K23" s="20">
        <v>8859.95</v>
      </c>
      <c r="L23" s="23">
        <f t="shared" si="3"/>
        <v>5460</v>
      </c>
    </row>
    <row r="24" spans="1:12" ht="12.75">
      <c r="A24" s="12" t="s">
        <v>47</v>
      </c>
      <c r="B24" s="13" t="s">
        <v>48</v>
      </c>
      <c r="C24" s="18"/>
      <c r="D24" s="19">
        <v>200</v>
      </c>
      <c r="E24" s="20"/>
      <c r="F24" s="19">
        <v>350</v>
      </c>
      <c r="G24" s="25"/>
      <c r="H24" s="19">
        <v>917</v>
      </c>
      <c r="I24" s="21">
        <f t="shared" si="5"/>
        <v>0</v>
      </c>
      <c r="J24" s="22"/>
      <c r="K24" s="25"/>
      <c r="L24" s="23">
        <f t="shared" si="3"/>
        <v>1467</v>
      </c>
    </row>
    <row r="25" spans="1:12" ht="12.75">
      <c r="A25" s="12" t="s">
        <v>49</v>
      </c>
      <c r="B25" s="13" t="s">
        <v>50</v>
      </c>
      <c r="C25" s="18"/>
      <c r="D25" s="19">
        <v>1000</v>
      </c>
      <c r="E25" s="20"/>
      <c r="F25" s="19">
        <v>500</v>
      </c>
      <c r="G25" s="20">
        <v>110</v>
      </c>
      <c r="H25" s="19">
        <v>100</v>
      </c>
      <c r="I25" s="21">
        <f t="shared" si="5"/>
        <v>31942.14</v>
      </c>
      <c r="J25" s="22"/>
      <c r="K25" s="20">
        <v>32052.14</v>
      </c>
      <c r="L25" s="23">
        <f t="shared" si="3"/>
        <v>1600</v>
      </c>
    </row>
    <row r="26" spans="1:12" ht="12.75">
      <c r="A26" s="12" t="s">
        <v>51</v>
      </c>
      <c r="B26" s="13" t="s">
        <v>52</v>
      </c>
      <c r="C26" s="18">
        <v>1595.56</v>
      </c>
      <c r="D26" s="19">
        <v>2277</v>
      </c>
      <c r="E26" s="20">
        <v>1375.55</v>
      </c>
      <c r="F26" s="19">
        <v>1000</v>
      </c>
      <c r="G26" s="20">
        <v>600.58</v>
      </c>
      <c r="H26" s="19">
        <v>800</v>
      </c>
      <c r="I26" s="21">
        <f t="shared" si="5"/>
        <v>4883.160000000001</v>
      </c>
      <c r="J26" s="22"/>
      <c r="K26" s="20">
        <v>8454.85</v>
      </c>
      <c r="L26" s="23">
        <f t="shared" si="3"/>
        <v>4077</v>
      </c>
    </row>
    <row r="27" spans="1:12" ht="12.75">
      <c r="A27" s="12" t="s">
        <v>53</v>
      </c>
      <c r="B27" s="13" t="s">
        <v>54</v>
      </c>
      <c r="C27" s="18">
        <v>19962.48</v>
      </c>
      <c r="D27" s="19">
        <v>17500</v>
      </c>
      <c r="E27" s="20">
        <v>16506.82</v>
      </c>
      <c r="F27" s="19">
        <v>12940</v>
      </c>
      <c r="G27" s="20">
        <v>7027.35</v>
      </c>
      <c r="H27" s="19">
        <v>6849</v>
      </c>
      <c r="I27" s="21">
        <f t="shared" si="5"/>
        <v>176060.78999999998</v>
      </c>
      <c r="J27" s="22">
        <v>10000</v>
      </c>
      <c r="K27" s="20">
        <v>219557.44</v>
      </c>
      <c r="L27" s="23">
        <f t="shared" si="3"/>
        <v>47289</v>
      </c>
    </row>
    <row r="28" spans="1:12" ht="12.75">
      <c r="A28" s="12">
        <v>12</v>
      </c>
      <c r="B28" s="13" t="s">
        <v>55</v>
      </c>
      <c r="C28" s="18">
        <v>23815.54</v>
      </c>
      <c r="D28" s="19">
        <v>55848</v>
      </c>
      <c r="E28" s="20">
        <v>13007.47</v>
      </c>
      <c r="F28" s="19">
        <v>33200</v>
      </c>
      <c r="G28" s="20">
        <v>4640.01</v>
      </c>
      <c r="H28" s="19">
        <v>15390</v>
      </c>
      <c r="I28" s="21">
        <f t="shared" si="5"/>
        <v>34667.5</v>
      </c>
      <c r="J28" s="22">
        <v>12000</v>
      </c>
      <c r="K28" s="20">
        <v>76130.52</v>
      </c>
      <c r="L28" s="23">
        <f t="shared" si="3"/>
        <v>116438</v>
      </c>
    </row>
    <row r="29" spans="1:12" ht="12.75">
      <c r="A29" s="12">
        <v>13</v>
      </c>
      <c r="B29" s="13" t="s">
        <v>56</v>
      </c>
      <c r="C29" s="18">
        <v>5214.95</v>
      </c>
      <c r="D29" s="19">
        <v>3600</v>
      </c>
      <c r="E29" s="20">
        <v>2974.29</v>
      </c>
      <c r="F29" s="19">
        <v>10292</v>
      </c>
      <c r="G29" s="20">
        <v>916</v>
      </c>
      <c r="H29" s="19">
        <v>2610</v>
      </c>
      <c r="I29" s="21">
        <f t="shared" si="5"/>
        <v>7516.389999999999</v>
      </c>
      <c r="J29" s="22">
        <v>4200</v>
      </c>
      <c r="K29" s="20">
        <v>16621.63</v>
      </c>
      <c r="L29" s="23">
        <f t="shared" si="3"/>
        <v>20702</v>
      </c>
    </row>
    <row r="30" spans="1:12" ht="12.75">
      <c r="A30" s="12">
        <v>14</v>
      </c>
      <c r="B30" s="13" t="s">
        <v>57</v>
      </c>
      <c r="C30" s="18">
        <f aca="true" t="shared" si="6" ref="C30:H30">SUM(C31:C44)</f>
        <v>43274.270000000004</v>
      </c>
      <c r="D30" s="19">
        <f t="shared" si="6"/>
        <v>51807</v>
      </c>
      <c r="E30" s="20">
        <f t="shared" si="6"/>
        <v>10749.65</v>
      </c>
      <c r="F30" s="19">
        <f t="shared" si="6"/>
        <v>52100</v>
      </c>
      <c r="G30" s="20">
        <f t="shared" si="6"/>
        <v>19966.509999999995</v>
      </c>
      <c r="H30" s="19">
        <f t="shared" si="6"/>
        <v>16978</v>
      </c>
      <c r="I30" s="21">
        <f t="shared" si="5"/>
        <v>70954.85999999999</v>
      </c>
      <c r="J30" s="22">
        <f>SUM(J31:J44)</f>
        <v>20000</v>
      </c>
      <c r="K30" s="20">
        <f>SUM(K31:K44)</f>
        <v>144945.28999999998</v>
      </c>
      <c r="L30" s="23">
        <f t="shared" si="3"/>
        <v>140885</v>
      </c>
    </row>
    <row r="31" spans="1:12" ht="12.75">
      <c r="A31" s="12" t="s">
        <v>58</v>
      </c>
      <c r="B31" s="13" t="s">
        <v>59</v>
      </c>
      <c r="C31" s="18">
        <v>2684.16</v>
      </c>
      <c r="D31" s="19">
        <v>2577</v>
      </c>
      <c r="E31" s="20">
        <v>689.92</v>
      </c>
      <c r="F31" s="19">
        <v>1800</v>
      </c>
      <c r="G31" s="20">
        <v>451.18</v>
      </c>
      <c r="H31" s="19">
        <v>800</v>
      </c>
      <c r="I31" s="21">
        <f t="shared" si="5"/>
        <v>14143.12</v>
      </c>
      <c r="J31" s="22"/>
      <c r="K31" s="20">
        <v>17968.38</v>
      </c>
      <c r="L31" s="23">
        <f t="shared" si="3"/>
        <v>5177</v>
      </c>
    </row>
    <row r="32" spans="1:12" ht="12.75">
      <c r="A32" s="12" t="s">
        <v>60</v>
      </c>
      <c r="B32" s="13" t="s">
        <v>61</v>
      </c>
      <c r="C32" s="18"/>
      <c r="D32" s="19">
        <v>60</v>
      </c>
      <c r="E32" s="20"/>
      <c r="F32" s="19">
        <v>300</v>
      </c>
      <c r="G32" s="20"/>
      <c r="H32" s="19">
        <v>60</v>
      </c>
      <c r="I32" s="21">
        <f t="shared" si="5"/>
        <v>0</v>
      </c>
      <c r="J32" s="22"/>
      <c r="K32" s="20"/>
      <c r="L32" s="23">
        <f t="shared" si="3"/>
        <v>420</v>
      </c>
    </row>
    <row r="33" spans="1:12" ht="12.75">
      <c r="A33" s="12" t="s">
        <v>62</v>
      </c>
      <c r="B33" s="13" t="s">
        <v>63</v>
      </c>
      <c r="C33" s="18">
        <v>945.04</v>
      </c>
      <c r="D33" s="19">
        <v>120</v>
      </c>
      <c r="E33" s="20">
        <v>167.36</v>
      </c>
      <c r="F33" s="19">
        <v>2900</v>
      </c>
      <c r="G33" s="20">
        <v>174.98</v>
      </c>
      <c r="H33" s="19">
        <v>340</v>
      </c>
      <c r="I33" s="21">
        <f t="shared" si="5"/>
        <v>743.2299999999999</v>
      </c>
      <c r="J33" s="22"/>
      <c r="K33" s="20">
        <v>2030.61</v>
      </c>
      <c r="L33" s="23">
        <f t="shared" si="3"/>
        <v>3360</v>
      </c>
    </row>
    <row r="34" spans="1:12" ht="12.75">
      <c r="A34" s="12" t="s">
        <v>64</v>
      </c>
      <c r="B34" s="13" t="s">
        <v>65</v>
      </c>
      <c r="C34" s="18">
        <v>324.69</v>
      </c>
      <c r="D34" s="19"/>
      <c r="E34" s="20"/>
      <c r="F34" s="19">
        <v>1000</v>
      </c>
      <c r="G34" s="20"/>
      <c r="H34" s="19"/>
      <c r="I34" s="21">
        <f t="shared" si="5"/>
        <v>630.28</v>
      </c>
      <c r="J34" s="22"/>
      <c r="K34" s="20">
        <v>954.97</v>
      </c>
      <c r="L34" s="23">
        <f t="shared" si="3"/>
        <v>1000</v>
      </c>
    </row>
    <row r="35" spans="1:12" ht="12.75">
      <c r="A35" s="12" t="s">
        <v>66</v>
      </c>
      <c r="B35" s="13" t="s">
        <v>67</v>
      </c>
      <c r="C35" s="18">
        <v>870.35</v>
      </c>
      <c r="D35" s="19">
        <v>450</v>
      </c>
      <c r="E35" s="20">
        <v>200.77</v>
      </c>
      <c r="F35" s="19">
        <v>600</v>
      </c>
      <c r="G35" s="20">
        <v>29.83</v>
      </c>
      <c r="H35" s="19">
        <v>120</v>
      </c>
      <c r="I35" s="21">
        <f t="shared" si="5"/>
        <v>-256.46000000000004</v>
      </c>
      <c r="J35" s="22"/>
      <c r="K35" s="20">
        <v>844.49</v>
      </c>
      <c r="L35" s="23">
        <f t="shared" si="3"/>
        <v>1170</v>
      </c>
    </row>
    <row r="36" spans="1:12" ht="12.75">
      <c r="A36" s="12" t="s">
        <v>68</v>
      </c>
      <c r="B36" s="13" t="s">
        <v>69</v>
      </c>
      <c r="C36" s="18">
        <v>1670.52</v>
      </c>
      <c r="D36" s="19">
        <v>2000</v>
      </c>
      <c r="E36" s="20">
        <v>957.92</v>
      </c>
      <c r="F36" s="19">
        <v>500</v>
      </c>
      <c r="G36" s="20">
        <v>6698.39</v>
      </c>
      <c r="H36" s="19">
        <v>7000</v>
      </c>
      <c r="I36" s="21">
        <f t="shared" si="5"/>
        <v>4234.929999999999</v>
      </c>
      <c r="J36" s="22"/>
      <c r="K36" s="20">
        <v>13561.76</v>
      </c>
      <c r="L36" s="23">
        <f t="shared" si="3"/>
        <v>9500</v>
      </c>
    </row>
    <row r="37" spans="1:12" ht="12.75">
      <c r="A37" s="12" t="s">
        <v>70</v>
      </c>
      <c r="B37" s="13" t="s">
        <v>71</v>
      </c>
      <c r="C37" s="18">
        <v>1629</v>
      </c>
      <c r="D37" s="19">
        <v>1600</v>
      </c>
      <c r="E37" s="20">
        <v>608.77</v>
      </c>
      <c r="F37" s="19">
        <v>4500</v>
      </c>
      <c r="G37" s="20">
        <v>4952.24</v>
      </c>
      <c r="H37" s="19">
        <v>300</v>
      </c>
      <c r="I37" s="21">
        <f t="shared" si="5"/>
        <v>382.10000000000036</v>
      </c>
      <c r="J37" s="22"/>
      <c r="K37" s="20">
        <v>7572.11</v>
      </c>
      <c r="L37" s="23">
        <f t="shared" si="3"/>
        <v>6400</v>
      </c>
    </row>
    <row r="38" spans="1:12" ht="12.75">
      <c r="A38" s="12" t="s">
        <v>72</v>
      </c>
      <c r="B38" s="13" t="s">
        <v>73</v>
      </c>
      <c r="C38" s="18">
        <v>10878.03</v>
      </c>
      <c r="D38" s="19">
        <v>10000</v>
      </c>
      <c r="E38" s="20">
        <v>2254.05</v>
      </c>
      <c r="F38" s="19">
        <v>4000</v>
      </c>
      <c r="G38" s="20">
        <v>2506.77</v>
      </c>
      <c r="H38" s="19">
        <v>2808</v>
      </c>
      <c r="I38" s="21">
        <f t="shared" si="5"/>
        <v>5955.899999999998</v>
      </c>
      <c r="J38" s="22"/>
      <c r="K38" s="20">
        <v>21594.75</v>
      </c>
      <c r="L38" s="23">
        <f t="shared" si="3"/>
        <v>16808</v>
      </c>
    </row>
    <row r="39" spans="1:12" ht="12.75">
      <c r="A39" s="27" t="s">
        <v>74</v>
      </c>
      <c r="B39" s="28" t="s">
        <v>75</v>
      </c>
      <c r="C39" s="29">
        <v>23523.83</v>
      </c>
      <c r="D39" s="30">
        <v>30000</v>
      </c>
      <c r="E39" s="31">
        <v>5860.86</v>
      </c>
      <c r="F39" s="30">
        <v>35000</v>
      </c>
      <c r="G39" s="20">
        <v>4471.19</v>
      </c>
      <c r="H39" s="30">
        <v>5350</v>
      </c>
      <c r="I39" s="21">
        <f t="shared" si="5"/>
        <v>16807.02</v>
      </c>
      <c r="J39" s="32"/>
      <c r="K39" s="31">
        <v>50662.9</v>
      </c>
      <c r="L39" s="23">
        <f t="shared" si="3"/>
        <v>70350</v>
      </c>
    </row>
    <row r="40" spans="1:12" ht="12.75">
      <c r="A40" s="12" t="s">
        <v>76</v>
      </c>
      <c r="B40" s="13" t="s">
        <v>77</v>
      </c>
      <c r="C40" s="18"/>
      <c r="D40" s="19"/>
      <c r="E40" s="20"/>
      <c r="F40" s="19"/>
      <c r="G40" s="20"/>
      <c r="H40" s="19"/>
      <c r="I40" s="21"/>
      <c r="J40" s="22"/>
      <c r="K40" s="20"/>
      <c r="L40" s="23">
        <f t="shared" si="3"/>
        <v>0</v>
      </c>
    </row>
    <row r="41" spans="1:12" ht="12.75">
      <c r="A41" s="12" t="s">
        <v>78</v>
      </c>
      <c r="B41" s="13" t="s">
        <v>79</v>
      </c>
      <c r="C41" s="18"/>
      <c r="D41" s="19">
        <v>5000</v>
      </c>
      <c r="E41" s="20"/>
      <c r="F41" s="19">
        <v>1500</v>
      </c>
      <c r="G41" s="20">
        <v>319.67</v>
      </c>
      <c r="H41" s="19"/>
      <c r="I41" s="21">
        <f>K41-C41-E41-G41</f>
        <v>25327.45</v>
      </c>
      <c r="J41" s="22">
        <v>20000</v>
      </c>
      <c r="K41" s="20">
        <v>25647.12</v>
      </c>
      <c r="L41" s="23">
        <f t="shared" si="3"/>
        <v>26500</v>
      </c>
    </row>
    <row r="42" spans="1:12" ht="12.75">
      <c r="A42" s="12" t="s">
        <v>80</v>
      </c>
      <c r="B42" s="13" t="s">
        <v>81</v>
      </c>
      <c r="C42" s="18"/>
      <c r="D42" s="19"/>
      <c r="E42" s="20"/>
      <c r="F42" s="19"/>
      <c r="G42" s="20"/>
      <c r="H42" s="19"/>
      <c r="I42" s="21"/>
      <c r="J42" s="22"/>
      <c r="K42" s="20"/>
      <c r="L42" s="23">
        <f t="shared" si="3"/>
        <v>0</v>
      </c>
    </row>
    <row r="43" spans="1:12" ht="12.75">
      <c r="A43" s="12" t="s">
        <v>82</v>
      </c>
      <c r="B43" s="13" t="s">
        <v>83</v>
      </c>
      <c r="C43" s="18"/>
      <c r="D43" s="19"/>
      <c r="E43" s="20"/>
      <c r="F43" s="19"/>
      <c r="G43" s="20">
        <v>0.09</v>
      </c>
      <c r="H43" s="19"/>
      <c r="I43" s="21"/>
      <c r="J43" s="22"/>
      <c r="K43" s="20">
        <v>0.09</v>
      </c>
      <c r="L43" s="23">
        <f t="shared" si="3"/>
        <v>0</v>
      </c>
    </row>
    <row r="44" spans="1:12" ht="12.75">
      <c r="A44" s="12" t="s">
        <v>84</v>
      </c>
      <c r="B44" s="13" t="s">
        <v>85</v>
      </c>
      <c r="C44" s="18">
        <v>748.65</v>
      </c>
      <c r="D44" s="19"/>
      <c r="E44" s="20">
        <v>10</v>
      </c>
      <c r="F44" s="19"/>
      <c r="G44" s="20">
        <v>362.17</v>
      </c>
      <c r="H44" s="19">
        <v>200</v>
      </c>
      <c r="I44" s="21">
        <f>K44-C44-E44-G44</f>
        <v>2987.2899999999995</v>
      </c>
      <c r="J44" s="22"/>
      <c r="K44" s="20">
        <v>4108.11</v>
      </c>
      <c r="L44" s="23">
        <f t="shared" si="3"/>
        <v>200</v>
      </c>
    </row>
    <row r="45" spans="1:12" ht="12.75">
      <c r="A45" s="12">
        <v>15</v>
      </c>
      <c r="B45" s="13" t="s">
        <v>86</v>
      </c>
      <c r="C45" s="18">
        <v>455.72</v>
      </c>
      <c r="D45" s="19"/>
      <c r="E45" s="20">
        <v>386.04</v>
      </c>
      <c r="F45" s="19">
        <v>332</v>
      </c>
      <c r="G45" s="20">
        <v>143.98</v>
      </c>
      <c r="H45" s="19">
        <v>46</v>
      </c>
      <c r="I45" s="21">
        <f>K45-C45-E45-G45</f>
        <v>884.3499999999999</v>
      </c>
      <c r="J45" s="22"/>
      <c r="K45" s="20">
        <v>1870.09</v>
      </c>
      <c r="L45" s="23">
        <f t="shared" si="3"/>
        <v>378</v>
      </c>
    </row>
    <row r="46" spans="1:12" ht="12.75">
      <c r="A46" s="12">
        <v>16</v>
      </c>
      <c r="B46" s="13" t="s">
        <v>87</v>
      </c>
      <c r="C46" s="18"/>
      <c r="D46" s="19">
        <v>1900</v>
      </c>
      <c r="E46" s="20"/>
      <c r="F46" s="19">
        <v>4400</v>
      </c>
      <c r="G46" s="20"/>
      <c r="H46" s="19">
        <v>730</v>
      </c>
      <c r="I46" s="21"/>
      <c r="J46" s="22">
        <v>48800</v>
      </c>
      <c r="K46" s="20"/>
      <c r="L46" s="23">
        <f t="shared" si="3"/>
        <v>55830</v>
      </c>
    </row>
    <row r="47" spans="1:12" ht="12.75">
      <c r="A47" s="12" t="s">
        <v>88</v>
      </c>
      <c r="B47" s="13" t="s">
        <v>89</v>
      </c>
      <c r="C47" s="18"/>
      <c r="D47" s="19">
        <v>1900</v>
      </c>
      <c r="E47" s="20"/>
      <c r="F47" s="19">
        <v>900</v>
      </c>
      <c r="G47" s="20"/>
      <c r="H47" s="19">
        <v>730</v>
      </c>
      <c r="I47" s="21"/>
      <c r="J47" s="22"/>
      <c r="K47" s="20"/>
      <c r="L47" s="23">
        <f t="shared" si="3"/>
        <v>3530</v>
      </c>
    </row>
    <row r="48" spans="1:12" ht="12.75">
      <c r="A48" s="12" t="s">
        <v>90</v>
      </c>
      <c r="B48" s="13" t="s">
        <v>91</v>
      </c>
      <c r="C48" s="18"/>
      <c r="D48" s="19"/>
      <c r="E48" s="20"/>
      <c r="F48" s="19">
        <v>1500</v>
      </c>
      <c r="G48" s="20"/>
      <c r="H48" s="19"/>
      <c r="I48" s="21"/>
      <c r="J48" s="22">
        <v>48800</v>
      </c>
      <c r="K48" s="20"/>
      <c r="L48" s="23">
        <f t="shared" si="3"/>
        <v>50300</v>
      </c>
    </row>
    <row r="49" spans="1:12" ht="12.75">
      <c r="A49" s="12" t="s">
        <v>92</v>
      </c>
      <c r="B49" s="13" t="s">
        <v>93</v>
      </c>
      <c r="C49" s="18">
        <v>654.6</v>
      </c>
      <c r="D49" s="19"/>
      <c r="E49" s="20">
        <v>763.57</v>
      </c>
      <c r="F49" s="19">
        <v>2000</v>
      </c>
      <c r="G49" s="20"/>
      <c r="H49" s="19"/>
      <c r="I49" s="21">
        <f>K49-C49-E49-G49</f>
        <v>34113.07</v>
      </c>
      <c r="J49" s="22"/>
      <c r="K49" s="20">
        <v>35531.24</v>
      </c>
      <c r="L49" s="23">
        <f t="shared" si="3"/>
        <v>2000</v>
      </c>
    </row>
    <row r="50" spans="1:12" ht="12.75">
      <c r="A50" s="12" t="s">
        <v>94</v>
      </c>
      <c r="B50" s="13" t="s">
        <v>95</v>
      </c>
      <c r="C50" s="18"/>
      <c r="D50" s="19"/>
      <c r="E50" s="20"/>
      <c r="F50" s="19"/>
      <c r="G50" s="25"/>
      <c r="H50" s="19"/>
      <c r="I50" s="21"/>
      <c r="J50" s="22"/>
      <c r="K50" s="25"/>
      <c r="L50" s="23">
        <f t="shared" si="3"/>
        <v>0</v>
      </c>
    </row>
    <row r="51" spans="1:12" ht="12.75">
      <c r="A51" s="12">
        <v>17</v>
      </c>
      <c r="B51" s="24" t="s">
        <v>96</v>
      </c>
      <c r="C51" s="33">
        <f>C18+C28+C29+C30+C45+C49</f>
        <v>194384.68000000005</v>
      </c>
      <c r="D51" s="34">
        <f>D18+D28+D29+D30+D46</f>
        <v>180632</v>
      </c>
      <c r="E51" s="35">
        <f>E18+E28+E29+E30+E45+E49</f>
        <v>60623.810000000005</v>
      </c>
      <c r="F51" s="34">
        <f>F18+F28+F29+F30+F46</f>
        <v>139782</v>
      </c>
      <c r="G51" s="35">
        <f>G18+G28+G29+G30+G45</f>
        <v>50893.73</v>
      </c>
      <c r="H51" s="34">
        <f>H18+H28+H29+H30+H45+H46</f>
        <v>61000</v>
      </c>
      <c r="I51" s="36">
        <f>K51-C51-E51-G51</f>
        <v>577111.8399999999</v>
      </c>
      <c r="J51" s="37">
        <f>J18+J28+J29+J30+J46</f>
        <v>95000</v>
      </c>
      <c r="K51" s="35">
        <f>K18+K28+K29+K30+K45+K49</f>
        <v>883014.0599999999</v>
      </c>
      <c r="L51" s="23">
        <f t="shared" si="3"/>
        <v>476414</v>
      </c>
    </row>
    <row r="52" spans="1:12" ht="12.75">
      <c r="A52" s="12"/>
      <c r="B52" s="13"/>
      <c r="C52" s="18"/>
      <c r="D52" s="19"/>
      <c r="E52" s="20"/>
      <c r="F52" s="19"/>
      <c r="G52" s="25"/>
      <c r="H52" s="34"/>
      <c r="I52" s="21"/>
      <c r="J52" s="22"/>
      <c r="K52" s="25"/>
      <c r="L52" s="23"/>
    </row>
    <row r="53" spans="1:12" ht="12.75">
      <c r="A53" s="12">
        <v>18</v>
      </c>
      <c r="B53" s="24" t="s">
        <v>97</v>
      </c>
      <c r="C53" s="33"/>
      <c r="D53" s="34"/>
      <c r="E53" s="20"/>
      <c r="F53" s="19"/>
      <c r="G53" s="25"/>
      <c r="H53" s="34"/>
      <c r="I53" s="38">
        <f>I15-I51</f>
        <v>141301.2300000002</v>
      </c>
      <c r="J53" s="39">
        <f>J15-J51</f>
        <v>57485</v>
      </c>
      <c r="K53" s="25"/>
      <c r="L53" s="23">
        <v>57485</v>
      </c>
    </row>
    <row r="54" spans="1:12" ht="12.75">
      <c r="A54" s="12">
        <v>19</v>
      </c>
      <c r="B54" s="24" t="s">
        <v>98</v>
      </c>
      <c r="C54" s="33">
        <f aca="true" t="shared" si="7" ref="C54:H54">C51-C15</f>
        <v>166121.20000000004</v>
      </c>
      <c r="D54" s="34">
        <f t="shared" si="7"/>
        <v>53632</v>
      </c>
      <c r="E54" s="35">
        <f t="shared" si="7"/>
        <v>34737.100000000006</v>
      </c>
      <c r="F54" s="34">
        <f t="shared" si="7"/>
        <v>33632</v>
      </c>
      <c r="G54" s="35">
        <f t="shared" si="7"/>
        <v>34981.43000000001</v>
      </c>
      <c r="H54" s="34">
        <f t="shared" si="7"/>
        <v>0</v>
      </c>
      <c r="I54" s="38"/>
      <c r="J54" s="39"/>
      <c r="K54" s="33">
        <f>K51-K15</f>
        <v>22507.889999999898</v>
      </c>
      <c r="L54" s="23">
        <f>D54+F54</f>
        <v>87264</v>
      </c>
    </row>
    <row r="55" spans="1:12" ht="12.75">
      <c r="A55" s="40">
        <v>22</v>
      </c>
      <c r="B55" s="41" t="s">
        <v>99</v>
      </c>
      <c r="C55" s="42"/>
      <c r="D55" s="43"/>
      <c r="E55" s="44">
        <f>E51-E15</f>
        <v>34737.100000000006</v>
      </c>
      <c r="F55" s="43">
        <f>F51-F15</f>
        <v>33632</v>
      </c>
      <c r="G55" s="44">
        <f>G51-G15</f>
        <v>34981.43000000001</v>
      </c>
      <c r="H55" s="43">
        <f>H51-H15</f>
        <v>0</v>
      </c>
      <c r="I55" s="45"/>
      <c r="J55" s="46"/>
      <c r="K55" s="42"/>
      <c r="L55" s="47">
        <f>L51-L15</f>
        <v>29779</v>
      </c>
    </row>
    <row r="56" spans="1:12" ht="12.75">
      <c r="A56" s="48"/>
      <c r="B56" s="49"/>
      <c r="C56" s="49"/>
      <c r="D56" s="49"/>
      <c r="E56" s="50"/>
      <c r="F56" s="1"/>
      <c r="G56" s="50"/>
      <c r="H56" s="51"/>
      <c r="I56" s="51"/>
      <c r="J56" s="51"/>
      <c r="K56" s="51"/>
      <c r="L56" s="51"/>
    </row>
    <row r="57" spans="1:12" ht="12.75">
      <c r="A57" s="52" t="s">
        <v>100</v>
      </c>
      <c r="C57" s="49"/>
      <c r="D57" s="49"/>
      <c r="E57" s="50"/>
      <c r="F57" s="50"/>
      <c r="G57" s="50"/>
      <c r="H57" s="51"/>
      <c r="I57" s="51"/>
      <c r="J57" s="51"/>
      <c r="K57" s="51"/>
      <c r="L57" s="51"/>
    </row>
    <row r="58" spans="1:12" ht="12.75">
      <c r="A58" s="53"/>
      <c r="B58" s="49"/>
      <c r="C58" s="49"/>
      <c r="D58" s="49"/>
      <c r="E58" s="50"/>
      <c r="F58" s="50"/>
      <c r="G58" s="50"/>
      <c r="H58" s="51"/>
      <c r="I58" s="51"/>
      <c r="J58" s="51"/>
      <c r="K58" s="51"/>
      <c r="L58" s="51"/>
    </row>
    <row r="59" spans="1:12" ht="12.75">
      <c r="A59" s="54" t="s">
        <v>101</v>
      </c>
      <c r="C59" s="49"/>
      <c r="D59" s="49"/>
      <c r="E59" s="50"/>
      <c r="F59" s="50"/>
      <c r="G59" s="50"/>
      <c r="H59" s="51"/>
      <c r="I59" s="51"/>
      <c r="J59" s="51"/>
      <c r="K59" s="51"/>
      <c r="L59" s="51"/>
    </row>
    <row r="60" spans="1:12" ht="12.75">
      <c r="A60" s="54" t="s">
        <v>102</v>
      </c>
      <c r="C60" s="49"/>
      <c r="D60" s="49"/>
      <c r="E60" s="50"/>
      <c r="F60" s="50"/>
      <c r="G60" s="50"/>
      <c r="H60" s="51"/>
      <c r="I60" s="51"/>
      <c r="J60" s="51"/>
      <c r="K60" s="51"/>
      <c r="L60" s="51"/>
    </row>
    <row r="61" spans="1:12" ht="12.75">
      <c r="A61" s="54" t="s">
        <v>103</v>
      </c>
      <c r="C61" s="49"/>
      <c r="D61" s="49"/>
      <c r="E61" s="50"/>
      <c r="F61" s="50"/>
      <c r="G61" s="50"/>
      <c r="H61" s="51"/>
      <c r="I61" s="51"/>
      <c r="J61" s="51"/>
      <c r="K61" s="51"/>
      <c r="L61" s="51"/>
    </row>
    <row r="62" spans="1:12" ht="12.75">
      <c r="A62" s="55" t="s">
        <v>104</v>
      </c>
      <c r="B62" s="54"/>
      <c r="C62" s="49"/>
      <c r="D62" s="49"/>
      <c r="E62" s="50"/>
      <c r="F62" s="50"/>
      <c r="G62" s="50"/>
      <c r="H62" s="51"/>
      <c r="I62" s="51"/>
      <c r="J62" s="51"/>
      <c r="K62" s="51"/>
      <c r="L62" s="51"/>
    </row>
    <row r="63" spans="1:12" ht="12.75">
      <c r="A63" s="53"/>
      <c r="B63" s="49"/>
      <c r="C63" s="49"/>
      <c r="D63" s="49"/>
      <c r="E63" s="50"/>
      <c r="F63" s="50"/>
      <c r="G63" s="50"/>
      <c r="H63" s="51"/>
      <c r="I63" s="51"/>
      <c r="J63" s="51"/>
      <c r="K63" s="51"/>
      <c r="L63" s="51"/>
    </row>
    <row r="64" spans="1:12" ht="12.75">
      <c r="A64" s="48" t="s">
        <v>105</v>
      </c>
      <c r="B64" s="49"/>
      <c r="C64" s="49"/>
      <c r="D64" s="49"/>
      <c r="E64" s="50"/>
      <c r="F64" s="50"/>
      <c r="G64" s="50"/>
      <c r="H64" s="51"/>
      <c r="I64" s="51"/>
      <c r="J64" s="51"/>
      <c r="K64" s="51"/>
      <c r="L64" s="51"/>
    </row>
    <row r="65" spans="1:12" ht="12.75">
      <c r="A65" s="53"/>
      <c r="B65" s="49"/>
      <c r="C65" s="49"/>
      <c r="D65" s="49"/>
      <c r="E65" s="50"/>
      <c r="F65" s="50"/>
      <c r="G65" s="50"/>
      <c r="H65" s="51"/>
      <c r="I65" s="51"/>
      <c r="J65" s="51"/>
      <c r="K65" s="51"/>
      <c r="L65" s="51"/>
    </row>
    <row r="66" spans="1:12" ht="12.75">
      <c r="A66" s="53"/>
      <c r="B66" s="49"/>
      <c r="C66" s="49"/>
      <c r="D66" s="49"/>
      <c r="E66" s="50"/>
      <c r="F66" s="50"/>
      <c r="G66" s="50"/>
      <c r="H66" s="51"/>
      <c r="I66" s="51"/>
      <c r="J66" s="51"/>
      <c r="K66" s="51"/>
      <c r="L66" s="51"/>
    </row>
    <row r="67" spans="1:12" ht="12.75">
      <c r="A67" s="53"/>
      <c r="B67" s="49"/>
      <c r="C67" s="49"/>
      <c r="D67" s="49"/>
      <c r="E67" s="50"/>
      <c r="F67" s="50"/>
      <c r="G67" s="50"/>
      <c r="H67" s="51"/>
      <c r="I67" s="51"/>
      <c r="J67" s="51"/>
      <c r="K67" s="51"/>
      <c r="L67" s="51"/>
    </row>
    <row r="68" spans="1:13" ht="12.75">
      <c r="A68" s="53"/>
      <c r="B68" s="49"/>
      <c r="C68" s="49"/>
      <c r="D68" s="49"/>
      <c r="E68" s="50"/>
      <c r="F68" s="50"/>
      <c r="G68" s="50"/>
      <c r="H68" s="51"/>
      <c r="I68" s="51"/>
      <c r="J68" s="51"/>
      <c r="K68" s="51"/>
      <c r="L68" s="51"/>
      <c r="M68" s="51"/>
    </row>
    <row r="69" spans="1:13" ht="12.75">
      <c r="A69" s="53"/>
      <c r="B69" s="49"/>
      <c r="C69" s="49"/>
      <c r="D69" s="49"/>
      <c r="E69" s="50"/>
      <c r="F69" s="50"/>
      <c r="G69" s="50"/>
      <c r="H69" s="51"/>
      <c r="I69" s="51"/>
      <c r="J69" s="51"/>
      <c r="K69" s="51"/>
      <c r="L69" s="51"/>
      <c r="M69" s="51"/>
    </row>
    <row r="70" spans="1:13" ht="12.75">
      <c r="A70" s="53"/>
      <c r="B70" s="49"/>
      <c r="C70" s="49"/>
      <c r="D70" s="49"/>
      <c r="E70" s="50"/>
      <c r="F70" s="50"/>
      <c r="G70" s="50"/>
      <c r="H70" s="51"/>
      <c r="I70" s="51"/>
      <c r="J70" s="51"/>
      <c r="K70" s="51"/>
      <c r="L70" s="51"/>
      <c r="M70" s="51"/>
    </row>
    <row r="71" spans="1:13" ht="12.75">
      <c r="A71" s="53"/>
      <c r="B71" s="49"/>
      <c r="C71" s="49"/>
      <c r="D71" s="49"/>
      <c r="E71" s="50"/>
      <c r="F71" s="50"/>
      <c r="G71" s="50"/>
      <c r="H71" s="51"/>
      <c r="I71" s="51"/>
      <c r="J71" s="51"/>
      <c r="K71" s="51"/>
      <c r="L71" s="51"/>
      <c r="M71" s="51"/>
    </row>
    <row r="72" spans="1:13" ht="12.75">
      <c r="A72" s="53"/>
      <c r="B72" s="49"/>
      <c r="C72" s="49"/>
      <c r="D72" s="49"/>
      <c r="E72" s="50"/>
      <c r="F72" s="50"/>
      <c r="G72" s="50"/>
      <c r="H72" s="51"/>
      <c r="I72" s="51"/>
      <c r="J72" s="51"/>
      <c r="K72" s="51"/>
      <c r="L72" s="51"/>
      <c r="M72" s="51"/>
    </row>
    <row r="73" spans="1:13" ht="12.75">
      <c r="A73" s="53"/>
      <c r="B73" s="49"/>
      <c r="C73" s="49"/>
      <c r="D73" s="49"/>
      <c r="E73" s="50"/>
      <c r="F73" s="50"/>
      <c r="G73" s="50"/>
      <c r="H73" s="51"/>
      <c r="I73" s="51"/>
      <c r="J73" s="51"/>
      <c r="K73" s="51"/>
      <c r="L73" s="51"/>
      <c r="M73" s="51"/>
    </row>
    <row r="74" spans="1:13" ht="12.75">
      <c r="A74" s="53"/>
      <c r="B74" s="49"/>
      <c r="C74" s="49"/>
      <c r="D74" s="49"/>
      <c r="E74" s="50"/>
      <c r="F74" s="50"/>
      <c r="G74" s="50"/>
      <c r="H74" s="51"/>
      <c r="I74" s="51"/>
      <c r="J74" s="51"/>
      <c r="K74" s="51"/>
      <c r="L74" s="51"/>
      <c r="M74" s="51"/>
    </row>
    <row r="75" spans="9:13" ht="12.75">
      <c r="I75" s="51"/>
      <c r="J75" s="51"/>
      <c r="K75" s="51"/>
      <c r="L75" s="51"/>
      <c r="M75" s="51"/>
    </row>
    <row r="76" spans="9:13" ht="12.75">
      <c r="I76" s="51"/>
      <c r="J76" s="51"/>
      <c r="K76" s="51"/>
      <c r="L76" s="51"/>
      <c r="M76" s="51"/>
    </row>
    <row r="77" spans="9:13" ht="12.75">
      <c r="I77" s="51"/>
      <c r="J77" s="51"/>
      <c r="K77" s="51"/>
      <c r="L77" s="51"/>
      <c r="M77" s="51"/>
    </row>
    <row r="78" ht="12.75">
      <c r="M78" s="51"/>
    </row>
    <row r="79" ht="12.75">
      <c r="M79" s="51"/>
    </row>
    <row r="80" ht="12.75">
      <c r="M80" s="51"/>
    </row>
    <row r="81" ht="12.75">
      <c r="M81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M2" sqref="M2:M55"/>
    </sheetView>
  </sheetViews>
  <sheetFormatPr defaultColWidth="9.140625" defaultRowHeight="12.75"/>
  <cols>
    <col min="1" max="1" width="7.140625" style="0" customWidth="1"/>
    <col min="2" max="2" width="31.57421875" style="0" customWidth="1"/>
    <col min="3" max="3" width="9.8515625" style="0" customWidth="1"/>
    <col min="4" max="4" width="8.00390625" style="0" customWidth="1"/>
    <col min="5" max="5" width="9.8515625" style="0" customWidth="1"/>
    <col min="6" max="6" width="8.140625" style="0" customWidth="1"/>
    <col min="7" max="7" width="9.57421875" style="0" customWidth="1"/>
    <col min="8" max="8" width="7.7109375" style="0" customWidth="1"/>
    <col min="9" max="9" width="9.8515625" style="0" customWidth="1"/>
    <col min="10" max="10" width="9.28125" style="0" customWidth="1"/>
    <col min="11" max="11" width="10.28125" style="0" customWidth="1"/>
    <col min="12" max="12" width="9.421875" style="0" customWidth="1"/>
    <col min="13" max="13" width="12.28125" style="56" customWidth="1"/>
    <col min="14" max="14" width="13.00390625" style="1" customWidth="1"/>
  </cols>
  <sheetData>
    <row r="1" spans="2:4" ht="15.75">
      <c r="B1" s="2" t="s">
        <v>0</v>
      </c>
      <c r="C1" s="2"/>
      <c r="D1" s="2"/>
    </row>
    <row r="2" spans="1:13" ht="12.75">
      <c r="A2" s="3" t="s">
        <v>1</v>
      </c>
      <c r="B2" s="4" t="s">
        <v>2</v>
      </c>
      <c r="C2" s="5" t="s">
        <v>3</v>
      </c>
      <c r="D2" s="6"/>
      <c r="E2" s="7" t="s">
        <v>4</v>
      </c>
      <c r="F2" s="8"/>
      <c r="G2" s="9" t="s">
        <v>5</v>
      </c>
      <c r="H2" s="10"/>
      <c r="I2" s="11" t="s">
        <v>6</v>
      </c>
      <c r="J2" s="8"/>
      <c r="K2" s="9" t="s">
        <v>7</v>
      </c>
      <c r="L2" s="10"/>
      <c r="M2" s="58" t="s">
        <v>8</v>
      </c>
    </row>
    <row r="3" spans="1:13" ht="12.75">
      <c r="A3" s="12" t="s">
        <v>9</v>
      </c>
      <c r="B3" s="13" t="s">
        <v>10</v>
      </c>
      <c r="C3" s="14" t="s">
        <v>11</v>
      </c>
      <c r="D3" s="15">
        <v>2012</v>
      </c>
      <c r="E3" s="16" t="s">
        <v>11</v>
      </c>
      <c r="F3" s="15">
        <v>2012</v>
      </c>
      <c r="G3" s="16" t="s">
        <v>11</v>
      </c>
      <c r="H3" s="17">
        <v>2012</v>
      </c>
      <c r="I3" s="16" t="s">
        <v>11</v>
      </c>
      <c r="J3" s="15">
        <v>2012</v>
      </c>
      <c r="K3" s="16" t="s">
        <v>11</v>
      </c>
      <c r="L3" s="17">
        <v>2012</v>
      </c>
      <c r="M3" s="58"/>
    </row>
    <row r="4" spans="1:13" ht="178.5">
      <c r="A4" s="12">
        <v>1</v>
      </c>
      <c r="B4" s="13" t="s">
        <v>12</v>
      </c>
      <c r="C4" s="18"/>
      <c r="D4" s="19">
        <v>80000</v>
      </c>
      <c r="E4" s="20"/>
      <c r="F4" s="19">
        <v>65000</v>
      </c>
      <c r="G4" s="20"/>
      <c r="H4" s="19">
        <v>12000</v>
      </c>
      <c r="I4" s="21">
        <f>K4-C4-E4-G4</f>
        <v>680855.77</v>
      </c>
      <c r="J4" s="22">
        <f>152485/30*100</f>
        <v>508283.3333333333</v>
      </c>
      <c r="K4" s="20">
        <v>680855.77</v>
      </c>
      <c r="L4" s="23">
        <f aca="true" t="shared" si="0" ref="L4:L15">D4+F4+H4+J4</f>
        <v>665283.3333333333</v>
      </c>
      <c r="M4" s="58" t="s">
        <v>106</v>
      </c>
    </row>
    <row r="5" spans="1:13" ht="12.75">
      <c r="A5" s="12">
        <v>2</v>
      </c>
      <c r="B5" s="13" t="s">
        <v>14</v>
      </c>
      <c r="C5" s="18">
        <f aca="true" t="shared" si="1" ref="C5:H5">SUM(C6:C9)</f>
        <v>27058.989999999998</v>
      </c>
      <c r="D5" s="19">
        <f t="shared" si="1"/>
        <v>47000</v>
      </c>
      <c r="E5" s="20">
        <f t="shared" si="1"/>
        <v>25089.629999999997</v>
      </c>
      <c r="F5" s="19">
        <f t="shared" si="1"/>
        <v>40000</v>
      </c>
      <c r="G5" s="20">
        <f t="shared" si="1"/>
        <v>15125.39</v>
      </c>
      <c r="H5" s="19">
        <f t="shared" si="1"/>
        <v>46827</v>
      </c>
      <c r="I5" s="21">
        <f>K5-C5-E5-G1</f>
        <v>35312.11</v>
      </c>
      <c r="J5" s="22"/>
      <c r="K5" s="20">
        <f>SUM(K6:K10)</f>
        <v>87460.73</v>
      </c>
      <c r="L5" s="23">
        <f t="shared" si="0"/>
        <v>133827</v>
      </c>
      <c r="M5" s="58"/>
    </row>
    <row r="6" spans="1:13" ht="12.75">
      <c r="A6" s="12" t="s">
        <v>16</v>
      </c>
      <c r="B6" s="13" t="s">
        <v>17</v>
      </c>
      <c r="C6" s="18">
        <v>4348</v>
      </c>
      <c r="D6" s="19">
        <v>10000</v>
      </c>
      <c r="E6" s="20">
        <v>3082.7</v>
      </c>
      <c r="F6" s="19">
        <v>11000</v>
      </c>
      <c r="G6" s="20">
        <v>3598.43</v>
      </c>
      <c r="H6" s="19">
        <v>5427</v>
      </c>
      <c r="I6" s="21">
        <f aca="true" t="shared" si="2" ref="I6:I14">K6-C6-E6-G6</f>
        <v>10910.629999999997</v>
      </c>
      <c r="J6" s="22"/>
      <c r="K6" s="20">
        <v>21939.76</v>
      </c>
      <c r="L6" s="23">
        <f t="shared" si="0"/>
        <v>26427</v>
      </c>
      <c r="M6" s="58"/>
    </row>
    <row r="7" spans="1:13" ht="12.75">
      <c r="A7" s="12" t="s">
        <v>19</v>
      </c>
      <c r="B7" s="13" t="s">
        <v>20</v>
      </c>
      <c r="C7" s="18">
        <v>11362.99</v>
      </c>
      <c r="D7" s="19">
        <v>13000</v>
      </c>
      <c r="E7" s="20">
        <v>12894.24</v>
      </c>
      <c r="F7" s="19">
        <v>10000</v>
      </c>
      <c r="G7" s="20">
        <v>4968.14</v>
      </c>
      <c r="H7" s="19">
        <v>6000</v>
      </c>
      <c r="I7" s="21">
        <f t="shared" si="2"/>
        <v>2761.7300000000005</v>
      </c>
      <c r="J7" s="22"/>
      <c r="K7" s="20">
        <v>31987.1</v>
      </c>
      <c r="L7" s="23">
        <f t="shared" si="0"/>
        <v>29000</v>
      </c>
      <c r="M7" s="58"/>
    </row>
    <row r="8" spans="1:13" ht="12.75">
      <c r="A8" s="12" t="s">
        <v>22</v>
      </c>
      <c r="B8" s="13" t="s">
        <v>23</v>
      </c>
      <c r="C8" s="18">
        <v>11348</v>
      </c>
      <c r="D8" s="19">
        <v>14000</v>
      </c>
      <c r="E8" s="20">
        <v>9112.69</v>
      </c>
      <c r="F8" s="19">
        <v>9000</v>
      </c>
      <c r="G8" s="20">
        <v>6558.82</v>
      </c>
      <c r="H8" s="19">
        <v>6600</v>
      </c>
      <c r="I8" s="21">
        <f t="shared" si="2"/>
        <v>3656.3599999999988</v>
      </c>
      <c r="J8" s="22"/>
      <c r="K8" s="20">
        <v>30675.87</v>
      </c>
      <c r="L8" s="23">
        <f t="shared" si="0"/>
        <v>29600</v>
      </c>
      <c r="M8" s="58"/>
    </row>
    <row r="9" spans="1:13" ht="12.75">
      <c r="A9" s="12" t="s">
        <v>25</v>
      </c>
      <c r="B9" s="13" t="s">
        <v>26</v>
      </c>
      <c r="C9" s="18"/>
      <c r="D9" s="19">
        <v>10000</v>
      </c>
      <c r="E9" s="20"/>
      <c r="F9" s="19">
        <v>10000</v>
      </c>
      <c r="G9" s="20"/>
      <c r="H9" s="19">
        <v>28800</v>
      </c>
      <c r="I9" s="21">
        <f t="shared" si="2"/>
        <v>0</v>
      </c>
      <c r="J9" s="22"/>
      <c r="K9" s="20"/>
      <c r="L9" s="23">
        <f t="shared" si="0"/>
        <v>48800</v>
      </c>
      <c r="M9" s="58"/>
    </row>
    <row r="10" spans="1:13" ht="12.75">
      <c r="A10" s="12" t="s">
        <v>27</v>
      </c>
      <c r="B10" s="13" t="s">
        <v>28</v>
      </c>
      <c r="C10" s="18"/>
      <c r="D10" s="19"/>
      <c r="E10" s="20"/>
      <c r="F10" s="19"/>
      <c r="G10" s="20"/>
      <c r="H10" s="19"/>
      <c r="I10" s="21">
        <f t="shared" si="2"/>
        <v>2858</v>
      </c>
      <c r="J10" s="22"/>
      <c r="K10" s="20">
        <v>2858</v>
      </c>
      <c r="L10" s="23">
        <f t="shared" si="0"/>
        <v>0</v>
      </c>
      <c r="M10" s="58"/>
    </row>
    <row r="11" spans="1:13" ht="12.75">
      <c r="A11" s="12">
        <v>4</v>
      </c>
      <c r="B11" s="13" t="s">
        <v>29</v>
      </c>
      <c r="C11" s="18"/>
      <c r="D11" s="19"/>
      <c r="E11" s="20"/>
      <c r="F11" s="19">
        <v>500</v>
      </c>
      <c r="G11" s="20"/>
      <c r="H11" s="19"/>
      <c r="I11" s="21">
        <f t="shared" si="2"/>
        <v>6756</v>
      </c>
      <c r="J11" s="22"/>
      <c r="K11" s="20">
        <v>6756</v>
      </c>
      <c r="L11" s="23">
        <f t="shared" si="0"/>
        <v>500</v>
      </c>
      <c r="M11" s="58"/>
    </row>
    <row r="12" spans="1:13" ht="12.75">
      <c r="A12" s="12">
        <v>5</v>
      </c>
      <c r="B12" s="13" t="s">
        <v>30</v>
      </c>
      <c r="C12" s="18"/>
      <c r="D12" s="19"/>
      <c r="E12" s="20"/>
      <c r="F12" s="19"/>
      <c r="G12" s="20"/>
      <c r="H12" s="19"/>
      <c r="I12" s="21">
        <f t="shared" si="2"/>
        <v>80400</v>
      </c>
      <c r="J12" s="22"/>
      <c r="K12" s="20">
        <v>80400</v>
      </c>
      <c r="L12" s="23">
        <f t="shared" si="0"/>
        <v>0</v>
      </c>
      <c r="M12" s="58"/>
    </row>
    <row r="13" spans="1:13" ht="76.5">
      <c r="A13" s="12">
        <v>7</v>
      </c>
      <c r="B13" s="13" t="s">
        <v>31</v>
      </c>
      <c r="C13" s="18">
        <v>1197.65</v>
      </c>
      <c r="D13" s="19"/>
      <c r="E13" s="20">
        <v>796.94</v>
      </c>
      <c r="F13" s="19">
        <v>500</v>
      </c>
      <c r="G13" s="20">
        <v>786.91</v>
      </c>
      <c r="H13" s="19">
        <v>800</v>
      </c>
      <c r="I13" s="21">
        <f t="shared" si="2"/>
        <v>2126.0299999999997</v>
      </c>
      <c r="J13" s="22">
        <f>284+1397</f>
        <v>1681</v>
      </c>
      <c r="K13" s="20">
        <v>4907.53</v>
      </c>
      <c r="L13" s="23">
        <f t="shared" si="0"/>
        <v>2981</v>
      </c>
      <c r="M13" s="58" t="s">
        <v>107</v>
      </c>
    </row>
    <row r="14" spans="1:13" ht="12.75">
      <c r="A14" s="12">
        <v>8</v>
      </c>
      <c r="B14" s="13" t="s">
        <v>32</v>
      </c>
      <c r="C14" s="18">
        <v>6.84</v>
      </c>
      <c r="D14" s="19"/>
      <c r="E14" s="20">
        <v>0.14</v>
      </c>
      <c r="F14" s="19">
        <v>150</v>
      </c>
      <c r="G14" s="20"/>
      <c r="H14" s="19">
        <v>1373</v>
      </c>
      <c r="I14" s="21">
        <f t="shared" si="2"/>
        <v>119.16</v>
      </c>
      <c r="J14" s="22"/>
      <c r="K14" s="20">
        <v>126.14</v>
      </c>
      <c r="L14" s="23">
        <f t="shared" si="0"/>
        <v>1523</v>
      </c>
      <c r="M14" s="58"/>
    </row>
    <row r="15" spans="1:13" ht="12.75">
      <c r="A15" s="12">
        <v>9</v>
      </c>
      <c r="B15" s="24" t="s">
        <v>33</v>
      </c>
      <c r="C15" s="18">
        <f>C4+C5+C13+C14</f>
        <v>28263.48</v>
      </c>
      <c r="D15" s="19">
        <f>D4+D5+D13+D14</f>
        <v>127000</v>
      </c>
      <c r="E15" s="20">
        <f>E4+E5+E13+E14</f>
        <v>25886.709999999995</v>
      </c>
      <c r="F15" s="19">
        <f>F4+F5+F13+F14+F11</f>
        <v>106150</v>
      </c>
      <c r="G15" s="20">
        <f>G4+G5+G13+G14</f>
        <v>15912.3</v>
      </c>
      <c r="H15" s="19">
        <f>H4+H5+H13+H14</f>
        <v>61000</v>
      </c>
      <c r="I15" s="21">
        <f>I4+I5+I13+I14</f>
        <v>718413.0700000001</v>
      </c>
      <c r="J15" s="22">
        <f>J4+J5+J13+J14</f>
        <v>509964.3333333333</v>
      </c>
      <c r="K15" s="20">
        <f>K4+K5+K11+K12+K13+K14</f>
        <v>860506.17</v>
      </c>
      <c r="L15" s="23">
        <f t="shared" si="0"/>
        <v>804114.3333333333</v>
      </c>
      <c r="M15" s="58"/>
    </row>
    <row r="16" spans="1:13" ht="12.75">
      <c r="A16" s="12"/>
      <c r="B16" s="13"/>
      <c r="C16" s="18"/>
      <c r="D16" s="19"/>
      <c r="E16" s="20"/>
      <c r="F16" s="19"/>
      <c r="G16" s="25"/>
      <c r="H16" s="19"/>
      <c r="I16" s="21"/>
      <c r="J16" s="22"/>
      <c r="K16" s="25"/>
      <c r="L16" s="23"/>
      <c r="M16" s="58"/>
    </row>
    <row r="17" spans="1:13" ht="12.75">
      <c r="A17" s="12" t="s">
        <v>34</v>
      </c>
      <c r="B17" s="13" t="s">
        <v>35</v>
      </c>
      <c r="C17" s="18">
        <f>C18+C28+C29+C30+C45+C46+C49</f>
        <v>194384.68000000005</v>
      </c>
      <c r="D17" s="26">
        <f>D18+D28+D29+D30+D45+D46</f>
        <v>180632</v>
      </c>
      <c r="E17" s="20">
        <f>E18+E28+E29+E30+E45+E46+E49</f>
        <v>60623.810000000005</v>
      </c>
      <c r="F17" s="19">
        <f>F18+F28+F29+F30+F45+F46</f>
        <v>140114</v>
      </c>
      <c r="G17" s="20">
        <f>G18+G28+G29+G30+G45+G46</f>
        <v>50893.73</v>
      </c>
      <c r="H17" s="19">
        <f>H18+H28+H29+H30+H45+H46</f>
        <v>61000</v>
      </c>
      <c r="I17" s="21">
        <f>K17-C17-E17-G17</f>
        <v>541580.5999999999</v>
      </c>
      <c r="J17" s="22">
        <f>J18+J28+J29+J30+J45+J46</f>
        <v>452479.3333333333</v>
      </c>
      <c r="K17" s="20">
        <f>K18+K28+K29+K30+K45+K46</f>
        <v>847482.82</v>
      </c>
      <c r="L17" s="23">
        <f aca="true" t="shared" si="3" ref="L17:L51">D17+F17+H17+J17</f>
        <v>834225.3333333333</v>
      </c>
      <c r="M17" s="58"/>
    </row>
    <row r="18" spans="1:13" ht="12.75">
      <c r="A18" s="12">
        <v>11</v>
      </c>
      <c r="B18" s="13" t="s">
        <v>36</v>
      </c>
      <c r="C18" s="18">
        <f aca="true" t="shared" si="4" ref="C18:H18">SUM(C19:C27)</f>
        <v>120969.6</v>
      </c>
      <c r="D18" s="19">
        <f t="shared" si="4"/>
        <v>67477</v>
      </c>
      <c r="E18" s="20">
        <f t="shared" si="4"/>
        <v>32742.79</v>
      </c>
      <c r="F18" s="19">
        <f t="shared" si="4"/>
        <v>39790</v>
      </c>
      <c r="G18" s="20">
        <f t="shared" si="4"/>
        <v>25227.230000000003</v>
      </c>
      <c r="H18" s="19">
        <f t="shared" si="4"/>
        <v>25246</v>
      </c>
      <c r="I18" s="21">
        <f>K18-C18-E18-G18</f>
        <v>428975.6700000001</v>
      </c>
      <c r="J18" s="22">
        <f>SUM(J19:J27)</f>
        <v>367195.3333333333</v>
      </c>
      <c r="K18" s="20">
        <f>SUM(K19:K27)</f>
        <v>607915.29</v>
      </c>
      <c r="L18" s="23">
        <f t="shared" si="3"/>
        <v>499708.3333333333</v>
      </c>
      <c r="M18" s="58"/>
    </row>
    <row r="19" spans="1:13" ht="12.75">
      <c r="A19" s="12" t="s">
        <v>37</v>
      </c>
      <c r="B19" s="13" t="s">
        <v>38</v>
      </c>
      <c r="C19" s="18">
        <v>97523.13</v>
      </c>
      <c r="D19" s="19">
        <v>43000</v>
      </c>
      <c r="E19" s="20">
        <v>10993.32</v>
      </c>
      <c r="F19" s="19">
        <v>15000</v>
      </c>
      <c r="G19" s="20">
        <v>16762.26</v>
      </c>
      <c r="H19" s="19">
        <v>15040</v>
      </c>
      <c r="I19" s="21">
        <f>K19-C19-E19-G19</f>
        <v>210237.76999999996</v>
      </c>
      <c r="J19" s="22">
        <f>J4*0.5</f>
        <v>254141.66666666666</v>
      </c>
      <c r="K19" s="20">
        <v>335516.48</v>
      </c>
      <c r="L19" s="23">
        <f t="shared" si="3"/>
        <v>327181.6666666666</v>
      </c>
      <c r="M19" s="58"/>
    </row>
    <row r="20" spans="1:13" ht="12.75">
      <c r="A20" s="12" t="s">
        <v>39</v>
      </c>
      <c r="B20" s="13" t="s">
        <v>40</v>
      </c>
      <c r="C20" s="18"/>
      <c r="D20" s="19"/>
      <c r="E20" s="20"/>
      <c r="F20" s="19">
        <v>5000</v>
      </c>
      <c r="G20" s="20"/>
      <c r="H20" s="19"/>
      <c r="I20" s="21"/>
      <c r="J20" s="22"/>
      <c r="K20" s="20"/>
      <c r="L20" s="23">
        <f t="shared" si="3"/>
        <v>5000</v>
      </c>
      <c r="M20" s="58"/>
    </row>
    <row r="21" spans="1:13" ht="12.75">
      <c r="A21" s="12" t="s">
        <v>41</v>
      </c>
      <c r="B21" s="13" t="s">
        <v>42</v>
      </c>
      <c r="C21" s="18">
        <v>451.61</v>
      </c>
      <c r="D21" s="19">
        <v>1000</v>
      </c>
      <c r="E21" s="20">
        <v>299.3</v>
      </c>
      <c r="F21" s="19">
        <v>1200</v>
      </c>
      <c r="G21" s="20"/>
      <c r="H21" s="19">
        <v>480</v>
      </c>
      <c r="I21" s="21">
        <f aca="true" t="shared" si="5" ref="I21:I39">K21-C21-E21-G21</f>
        <v>898.1299999999999</v>
      </c>
      <c r="J21" s="22"/>
      <c r="K21" s="20">
        <v>1649.04</v>
      </c>
      <c r="L21" s="23">
        <f t="shared" si="3"/>
        <v>2680</v>
      </c>
      <c r="M21" s="58"/>
    </row>
    <row r="22" spans="1:13" ht="12.75">
      <c r="A22" s="12" t="s">
        <v>43</v>
      </c>
      <c r="B22" s="13" t="s">
        <v>44</v>
      </c>
      <c r="C22" s="18">
        <v>125.94</v>
      </c>
      <c r="D22" s="19">
        <v>500</v>
      </c>
      <c r="E22" s="20">
        <v>358.54</v>
      </c>
      <c r="F22" s="19">
        <v>1000</v>
      </c>
      <c r="G22" s="20">
        <v>381.05</v>
      </c>
      <c r="H22" s="19">
        <v>400</v>
      </c>
      <c r="I22" s="21">
        <f t="shared" si="5"/>
        <v>959.8600000000001</v>
      </c>
      <c r="J22" s="22"/>
      <c r="K22" s="20">
        <v>1825.39</v>
      </c>
      <c r="L22" s="23">
        <f t="shared" si="3"/>
        <v>1900</v>
      </c>
      <c r="M22" s="58"/>
    </row>
    <row r="23" spans="1:13" ht="12.75">
      <c r="A23" s="12" t="s">
        <v>45</v>
      </c>
      <c r="B23" s="13" t="s">
        <v>46</v>
      </c>
      <c r="C23" s="18">
        <v>1310.88</v>
      </c>
      <c r="D23" s="19">
        <v>2000</v>
      </c>
      <c r="E23" s="20">
        <v>3209.26</v>
      </c>
      <c r="F23" s="19">
        <v>2800</v>
      </c>
      <c r="G23" s="20">
        <v>345.99</v>
      </c>
      <c r="H23" s="19">
        <v>660</v>
      </c>
      <c r="I23" s="21">
        <f t="shared" si="5"/>
        <v>3993.8200000000006</v>
      </c>
      <c r="J23" s="22"/>
      <c r="K23" s="20">
        <v>8859.95</v>
      </c>
      <c r="L23" s="23">
        <f t="shared" si="3"/>
        <v>5460</v>
      </c>
      <c r="M23" s="58"/>
    </row>
    <row r="24" spans="1:13" ht="12.75">
      <c r="A24" s="12" t="s">
        <v>47</v>
      </c>
      <c r="B24" s="13" t="s">
        <v>48</v>
      </c>
      <c r="C24" s="18"/>
      <c r="D24" s="19">
        <v>200</v>
      </c>
      <c r="E24" s="20"/>
      <c r="F24" s="19">
        <v>350</v>
      </c>
      <c r="G24" s="25"/>
      <c r="H24" s="19">
        <v>917</v>
      </c>
      <c r="I24" s="21">
        <f t="shared" si="5"/>
        <v>0</v>
      </c>
      <c r="J24" s="22"/>
      <c r="K24" s="25"/>
      <c r="L24" s="23">
        <f t="shared" si="3"/>
        <v>1467</v>
      </c>
      <c r="M24" s="58"/>
    </row>
    <row r="25" spans="1:13" ht="12.75">
      <c r="A25" s="12" t="s">
        <v>49</v>
      </c>
      <c r="B25" s="13" t="s">
        <v>50</v>
      </c>
      <c r="C25" s="18"/>
      <c r="D25" s="19">
        <v>1000</v>
      </c>
      <c r="E25" s="20"/>
      <c r="F25" s="19">
        <v>500</v>
      </c>
      <c r="G25" s="20">
        <v>110</v>
      </c>
      <c r="H25" s="19">
        <v>100</v>
      </c>
      <c r="I25" s="21">
        <f t="shared" si="5"/>
        <v>31942.14</v>
      </c>
      <c r="J25" s="22"/>
      <c r="K25" s="20">
        <v>32052.14</v>
      </c>
      <c r="L25" s="23">
        <f t="shared" si="3"/>
        <v>1600</v>
      </c>
      <c r="M25" s="58"/>
    </row>
    <row r="26" spans="1:13" ht="12.75">
      <c r="A26" s="12" t="s">
        <v>51</v>
      </c>
      <c r="B26" s="13" t="s">
        <v>52</v>
      </c>
      <c r="C26" s="18">
        <v>1595.56</v>
      </c>
      <c r="D26" s="19">
        <v>2277</v>
      </c>
      <c r="E26" s="20">
        <v>1375.55</v>
      </c>
      <c r="F26" s="19">
        <v>1000</v>
      </c>
      <c r="G26" s="20">
        <v>600.58</v>
      </c>
      <c r="H26" s="19">
        <v>800</v>
      </c>
      <c r="I26" s="21">
        <f t="shared" si="5"/>
        <v>4883.160000000001</v>
      </c>
      <c r="J26" s="22"/>
      <c r="K26" s="20">
        <v>8454.85</v>
      </c>
      <c r="L26" s="23">
        <f t="shared" si="3"/>
        <v>4077</v>
      </c>
      <c r="M26" s="58"/>
    </row>
    <row r="27" spans="1:13" ht="63.75">
      <c r="A27" s="12" t="s">
        <v>53</v>
      </c>
      <c r="B27" s="13" t="s">
        <v>54</v>
      </c>
      <c r="C27" s="18">
        <v>19962.48</v>
      </c>
      <c r="D27" s="19">
        <v>17500</v>
      </c>
      <c r="E27" s="20">
        <v>16506.82</v>
      </c>
      <c r="F27" s="19">
        <v>12940</v>
      </c>
      <c r="G27" s="20">
        <v>7027.35</v>
      </c>
      <c r="H27" s="19">
        <v>6849</v>
      </c>
      <c r="I27" s="21">
        <f t="shared" si="5"/>
        <v>176060.78999999998</v>
      </c>
      <c r="J27" s="22">
        <f>J4*0.2+10000+1397</f>
        <v>113053.66666666667</v>
      </c>
      <c r="K27" s="20">
        <v>219557.44</v>
      </c>
      <c r="L27" s="23">
        <f t="shared" si="3"/>
        <v>150342.6666666667</v>
      </c>
      <c r="M27" s="58" t="s">
        <v>108</v>
      </c>
    </row>
    <row r="28" spans="1:13" ht="12.75">
      <c r="A28" s="12">
        <v>12</v>
      </c>
      <c r="B28" s="13" t="s">
        <v>55</v>
      </c>
      <c r="C28" s="18">
        <v>23815.54</v>
      </c>
      <c r="D28" s="19">
        <v>55848</v>
      </c>
      <c r="E28" s="20">
        <v>13007.47</v>
      </c>
      <c r="F28" s="19">
        <v>33200</v>
      </c>
      <c r="G28" s="20">
        <v>4640.01</v>
      </c>
      <c r="H28" s="19">
        <v>15390</v>
      </c>
      <c r="I28" s="21">
        <f t="shared" si="5"/>
        <v>34667.5</v>
      </c>
      <c r="J28" s="22">
        <v>12000</v>
      </c>
      <c r="K28" s="20">
        <v>76130.52</v>
      </c>
      <c r="L28" s="23">
        <f t="shared" si="3"/>
        <v>116438</v>
      </c>
      <c r="M28" s="58"/>
    </row>
    <row r="29" spans="1:13" ht="12.75">
      <c r="A29" s="12">
        <v>13</v>
      </c>
      <c r="B29" s="13" t="s">
        <v>56</v>
      </c>
      <c r="C29" s="18">
        <v>5214.95</v>
      </c>
      <c r="D29" s="19">
        <v>3600</v>
      </c>
      <c r="E29" s="20">
        <v>2974.29</v>
      </c>
      <c r="F29" s="19">
        <v>10292</v>
      </c>
      <c r="G29" s="20">
        <v>916</v>
      </c>
      <c r="H29" s="19">
        <v>2610</v>
      </c>
      <c r="I29" s="21">
        <f t="shared" si="5"/>
        <v>7516.389999999999</v>
      </c>
      <c r="J29" s="22">
        <v>4200</v>
      </c>
      <c r="K29" s="20">
        <v>16621.63</v>
      </c>
      <c r="L29" s="23">
        <f t="shared" si="3"/>
        <v>20702</v>
      </c>
      <c r="M29" s="58"/>
    </row>
    <row r="30" spans="1:13" ht="12.75">
      <c r="A30" s="12">
        <v>14</v>
      </c>
      <c r="B30" s="13" t="s">
        <v>57</v>
      </c>
      <c r="C30" s="18">
        <f aca="true" t="shared" si="6" ref="C30:H30">SUM(C31:C44)</f>
        <v>43274.270000000004</v>
      </c>
      <c r="D30" s="19">
        <f t="shared" si="6"/>
        <v>51807</v>
      </c>
      <c r="E30" s="20">
        <f t="shared" si="6"/>
        <v>10749.65</v>
      </c>
      <c r="F30" s="19">
        <f t="shared" si="6"/>
        <v>52100</v>
      </c>
      <c r="G30" s="20">
        <f t="shared" si="6"/>
        <v>19966.509999999995</v>
      </c>
      <c r="H30" s="19">
        <f t="shared" si="6"/>
        <v>16978</v>
      </c>
      <c r="I30" s="21">
        <f t="shared" si="5"/>
        <v>70954.85999999999</v>
      </c>
      <c r="J30" s="22">
        <f>SUM(J31:J44)</f>
        <v>20284</v>
      </c>
      <c r="K30" s="20">
        <f>SUM(K31:K44)</f>
        <v>144945.28999999998</v>
      </c>
      <c r="L30" s="23">
        <f t="shared" si="3"/>
        <v>141169</v>
      </c>
      <c r="M30" s="58"/>
    </row>
    <row r="31" spans="1:13" ht="12.75">
      <c r="A31" s="12" t="s">
        <v>58</v>
      </c>
      <c r="B31" s="13" t="s">
        <v>59</v>
      </c>
      <c r="C31" s="18">
        <v>2684.16</v>
      </c>
      <c r="D31" s="19">
        <v>2577</v>
      </c>
      <c r="E31" s="20">
        <v>689.92</v>
      </c>
      <c r="F31" s="19">
        <v>1800</v>
      </c>
      <c r="G31" s="20">
        <v>451.18</v>
      </c>
      <c r="H31" s="19">
        <v>800</v>
      </c>
      <c r="I31" s="21">
        <f t="shared" si="5"/>
        <v>14143.12</v>
      </c>
      <c r="J31" s="22"/>
      <c r="K31" s="20">
        <v>17968.38</v>
      </c>
      <c r="L31" s="23">
        <f t="shared" si="3"/>
        <v>5177</v>
      </c>
      <c r="M31" s="58"/>
    </row>
    <row r="32" spans="1:13" ht="12.75">
      <c r="A32" s="12" t="s">
        <v>60</v>
      </c>
      <c r="B32" s="13" t="s">
        <v>61</v>
      </c>
      <c r="C32" s="18"/>
      <c r="D32" s="19">
        <v>60</v>
      </c>
      <c r="E32" s="20"/>
      <c r="F32" s="19">
        <v>300</v>
      </c>
      <c r="G32" s="20"/>
      <c r="H32" s="19">
        <v>60</v>
      </c>
      <c r="I32" s="21">
        <f t="shared" si="5"/>
        <v>0</v>
      </c>
      <c r="J32" s="22"/>
      <c r="K32" s="20"/>
      <c r="L32" s="23">
        <f t="shared" si="3"/>
        <v>420</v>
      </c>
      <c r="M32" s="58"/>
    </row>
    <row r="33" spans="1:13" ht="12.75">
      <c r="A33" s="12" t="s">
        <v>62</v>
      </c>
      <c r="B33" s="13" t="s">
        <v>63</v>
      </c>
      <c r="C33" s="18">
        <v>945.04</v>
      </c>
      <c r="D33" s="19">
        <v>120</v>
      </c>
      <c r="E33" s="20">
        <v>167.36</v>
      </c>
      <c r="F33" s="19">
        <v>2900</v>
      </c>
      <c r="G33" s="20">
        <v>174.98</v>
      </c>
      <c r="H33" s="19">
        <v>340</v>
      </c>
      <c r="I33" s="21">
        <f t="shared" si="5"/>
        <v>743.2299999999999</v>
      </c>
      <c r="J33" s="22"/>
      <c r="K33" s="20">
        <v>2030.61</v>
      </c>
      <c r="L33" s="23">
        <f t="shared" si="3"/>
        <v>3360</v>
      </c>
      <c r="M33" s="58"/>
    </row>
    <row r="34" spans="1:13" ht="12.75">
      <c r="A34" s="12" t="s">
        <v>64</v>
      </c>
      <c r="B34" s="13" t="s">
        <v>65</v>
      </c>
      <c r="C34" s="18">
        <v>324.69</v>
      </c>
      <c r="D34" s="19"/>
      <c r="E34" s="20"/>
      <c r="F34" s="19">
        <v>1000</v>
      </c>
      <c r="G34" s="20"/>
      <c r="H34" s="19"/>
      <c r="I34" s="21">
        <f t="shared" si="5"/>
        <v>630.28</v>
      </c>
      <c r="J34" s="22"/>
      <c r="K34" s="20">
        <v>954.97</v>
      </c>
      <c r="L34" s="23">
        <f t="shared" si="3"/>
        <v>1000</v>
      </c>
      <c r="M34" s="58"/>
    </row>
    <row r="35" spans="1:13" ht="12.75">
      <c r="A35" s="12" t="s">
        <v>66</v>
      </c>
      <c r="B35" s="13" t="s">
        <v>67</v>
      </c>
      <c r="C35" s="18">
        <v>870.35</v>
      </c>
      <c r="D35" s="19">
        <v>450</v>
      </c>
      <c r="E35" s="20">
        <v>200.77</v>
      </c>
      <c r="F35" s="19">
        <v>600</v>
      </c>
      <c r="G35" s="20">
        <v>29.83</v>
      </c>
      <c r="H35" s="19">
        <v>120</v>
      </c>
      <c r="I35" s="21">
        <f t="shared" si="5"/>
        <v>-256.46000000000004</v>
      </c>
      <c r="J35" s="22"/>
      <c r="K35" s="20">
        <v>844.49</v>
      </c>
      <c r="L35" s="23">
        <f t="shared" si="3"/>
        <v>1170</v>
      </c>
      <c r="M35" s="58"/>
    </row>
    <row r="36" spans="1:13" ht="12.75">
      <c r="A36" s="12" t="s">
        <v>68</v>
      </c>
      <c r="B36" s="13" t="s">
        <v>69</v>
      </c>
      <c r="C36" s="18">
        <v>1670.52</v>
      </c>
      <c r="D36" s="19">
        <v>2000</v>
      </c>
      <c r="E36" s="20">
        <v>957.92</v>
      </c>
      <c r="F36" s="19">
        <v>500</v>
      </c>
      <c r="G36" s="20">
        <v>6698.39</v>
      </c>
      <c r="H36" s="19">
        <v>7000</v>
      </c>
      <c r="I36" s="21">
        <f t="shared" si="5"/>
        <v>4234.929999999999</v>
      </c>
      <c r="J36" s="22"/>
      <c r="K36" s="20">
        <v>13561.76</v>
      </c>
      <c r="L36" s="23">
        <f t="shared" si="3"/>
        <v>9500</v>
      </c>
      <c r="M36" s="58"/>
    </row>
    <row r="37" spans="1:13" ht="12.75">
      <c r="A37" s="12" t="s">
        <v>70</v>
      </c>
      <c r="B37" s="13" t="s">
        <v>71</v>
      </c>
      <c r="C37" s="18">
        <v>1629</v>
      </c>
      <c r="D37" s="19">
        <v>1600</v>
      </c>
      <c r="E37" s="20">
        <v>608.77</v>
      </c>
      <c r="F37" s="19">
        <v>4500</v>
      </c>
      <c r="G37" s="20">
        <v>4952.24</v>
      </c>
      <c r="H37" s="19">
        <v>300</v>
      </c>
      <c r="I37" s="21">
        <f t="shared" si="5"/>
        <v>382.10000000000036</v>
      </c>
      <c r="J37" s="22"/>
      <c r="K37" s="20">
        <v>7572.11</v>
      </c>
      <c r="L37" s="23">
        <f t="shared" si="3"/>
        <v>6400</v>
      </c>
      <c r="M37" s="58"/>
    </row>
    <row r="38" spans="1:13" ht="12.75">
      <c r="A38" s="12" t="s">
        <v>72</v>
      </c>
      <c r="B38" s="13" t="s">
        <v>73</v>
      </c>
      <c r="C38" s="18">
        <v>10878.03</v>
      </c>
      <c r="D38" s="19">
        <v>10000</v>
      </c>
      <c r="E38" s="20">
        <v>2254.05</v>
      </c>
      <c r="F38" s="19">
        <v>4000</v>
      </c>
      <c r="G38" s="20">
        <v>2506.77</v>
      </c>
      <c r="H38" s="19">
        <v>2808</v>
      </c>
      <c r="I38" s="21">
        <f t="shared" si="5"/>
        <v>5955.899999999998</v>
      </c>
      <c r="J38" s="22">
        <v>284</v>
      </c>
      <c r="K38" s="20">
        <v>21594.75</v>
      </c>
      <c r="L38" s="23">
        <f t="shared" si="3"/>
        <v>17092</v>
      </c>
      <c r="M38" s="58"/>
    </row>
    <row r="39" spans="1:13" ht="12.75">
      <c r="A39" s="27" t="s">
        <v>74</v>
      </c>
      <c r="B39" s="28" t="s">
        <v>75</v>
      </c>
      <c r="C39" s="29">
        <v>23523.83</v>
      </c>
      <c r="D39" s="30">
        <v>30000</v>
      </c>
      <c r="E39" s="31">
        <v>5860.86</v>
      </c>
      <c r="F39" s="30">
        <v>35000</v>
      </c>
      <c r="G39" s="20">
        <v>4471.19</v>
      </c>
      <c r="H39" s="30">
        <v>5350</v>
      </c>
      <c r="I39" s="21">
        <f t="shared" si="5"/>
        <v>16807.02</v>
      </c>
      <c r="J39" s="32"/>
      <c r="K39" s="31">
        <v>50662.9</v>
      </c>
      <c r="L39" s="23">
        <f t="shared" si="3"/>
        <v>70350</v>
      </c>
      <c r="M39" s="58"/>
    </row>
    <row r="40" spans="1:13" ht="12.75">
      <c r="A40" s="12" t="s">
        <v>76</v>
      </c>
      <c r="B40" s="13" t="s">
        <v>77</v>
      </c>
      <c r="C40" s="18"/>
      <c r="D40" s="19"/>
      <c r="E40" s="20"/>
      <c r="F40" s="19"/>
      <c r="G40" s="20"/>
      <c r="H40" s="19"/>
      <c r="I40" s="21"/>
      <c r="J40" s="22"/>
      <c r="K40" s="20"/>
      <c r="L40" s="23">
        <f t="shared" si="3"/>
        <v>0</v>
      </c>
      <c r="M40" s="58"/>
    </row>
    <row r="41" spans="1:13" ht="12.75">
      <c r="A41" s="12" t="s">
        <v>78</v>
      </c>
      <c r="B41" s="13" t="s">
        <v>79</v>
      </c>
      <c r="C41" s="18"/>
      <c r="D41" s="19">
        <v>5000</v>
      </c>
      <c r="E41" s="20"/>
      <c r="F41" s="19">
        <v>1500</v>
      </c>
      <c r="G41" s="20">
        <v>319.67</v>
      </c>
      <c r="H41" s="19"/>
      <c r="I41" s="21">
        <f>K41-C41-E41-G41</f>
        <v>25327.45</v>
      </c>
      <c r="J41" s="22">
        <v>20000</v>
      </c>
      <c r="K41" s="20">
        <v>25647.12</v>
      </c>
      <c r="L41" s="23">
        <f t="shared" si="3"/>
        <v>26500</v>
      </c>
      <c r="M41" s="58"/>
    </row>
    <row r="42" spans="1:13" ht="12.75">
      <c r="A42" s="12" t="s">
        <v>80</v>
      </c>
      <c r="B42" s="13" t="s">
        <v>81</v>
      </c>
      <c r="C42" s="18"/>
      <c r="D42" s="19"/>
      <c r="E42" s="20"/>
      <c r="F42" s="19"/>
      <c r="G42" s="20"/>
      <c r="H42" s="19"/>
      <c r="I42" s="21"/>
      <c r="J42" s="22"/>
      <c r="K42" s="20"/>
      <c r="L42" s="23">
        <f t="shared" si="3"/>
        <v>0</v>
      </c>
      <c r="M42" s="58"/>
    </row>
    <row r="43" spans="1:13" ht="12.75">
      <c r="A43" s="12" t="s">
        <v>82</v>
      </c>
      <c r="B43" s="13" t="s">
        <v>83</v>
      </c>
      <c r="C43" s="18"/>
      <c r="D43" s="19"/>
      <c r="E43" s="20"/>
      <c r="F43" s="19"/>
      <c r="G43" s="20">
        <v>0.09</v>
      </c>
      <c r="H43" s="19"/>
      <c r="I43" s="21"/>
      <c r="J43" s="22"/>
      <c r="K43" s="20">
        <v>0.09</v>
      </c>
      <c r="L43" s="23">
        <f t="shared" si="3"/>
        <v>0</v>
      </c>
      <c r="M43" s="58"/>
    </row>
    <row r="44" spans="1:13" ht="12.75">
      <c r="A44" s="12" t="s">
        <v>84</v>
      </c>
      <c r="B44" s="13" t="s">
        <v>85</v>
      </c>
      <c r="C44" s="18">
        <v>748.65</v>
      </c>
      <c r="D44" s="19"/>
      <c r="E44" s="20">
        <v>10</v>
      </c>
      <c r="F44" s="19"/>
      <c r="G44" s="20">
        <v>362.17</v>
      </c>
      <c r="H44" s="19">
        <v>200</v>
      </c>
      <c r="I44" s="21">
        <f>K44-C44-E44-G44</f>
        <v>2987.2899999999995</v>
      </c>
      <c r="J44" s="22"/>
      <c r="K44" s="20">
        <v>4108.11</v>
      </c>
      <c r="L44" s="23">
        <f t="shared" si="3"/>
        <v>200</v>
      </c>
      <c r="M44" s="58"/>
    </row>
    <row r="45" spans="1:13" ht="12.75">
      <c r="A45" s="12">
        <v>15</v>
      </c>
      <c r="B45" s="13" t="s">
        <v>86</v>
      </c>
      <c r="C45" s="18">
        <v>455.72</v>
      </c>
      <c r="D45" s="19"/>
      <c r="E45" s="20">
        <v>386.04</v>
      </c>
      <c r="F45" s="19">
        <v>332</v>
      </c>
      <c r="G45" s="20">
        <v>143.98</v>
      </c>
      <c r="H45" s="19">
        <v>46</v>
      </c>
      <c r="I45" s="21">
        <f>K45-C45-E45-G45</f>
        <v>884.3499999999999</v>
      </c>
      <c r="J45" s="22"/>
      <c r="K45" s="20">
        <v>1870.09</v>
      </c>
      <c r="L45" s="23">
        <f t="shared" si="3"/>
        <v>378</v>
      </c>
      <c r="M45" s="58"/>
    </row>
    <row r="46" spans="1:13" ht="12.75">
      <c r="A46" s="12">
        <v>16</v>
      </c>
      <c r="B46" s="13" t="s">
        <v>87</v>
      </c>
      <c r="C46" s="18"/>
      <c r="D46" s="19">
        <v>1900</v>
      </c>
      <c r="E46" s="20"/>
      <c r="F46" s="19">
        <v>4400</v>
      </c>
      <c r="G46" s="20"/>
      <c r="H46" s="19">
        <v>730</v>
      </c>
      <c r="I46" s="21"/>
      <c r="J46" s="22">
        <v>48800</v>
      </c>
      <c r="K46" s="20"/>
      <c r="L46" s="23">
        <f t="shared" si="3"/>
        <v>55830</v>
      </c>
      <c r="M46" s="58"/>
    </row>
    <row r="47" spans="1:13" ht="12.75">
      <c r="A47" s="12" t="s">
        <v>88</v>
      </c>
      <c r="B47" s="13" t="s">
        <v>89</v>
      </c>
      <c r="C47" s="18"/>
      <c r="D47" s="19">
        <v>1900</v>
      </c>
      <c r="E47" s="20"/>
      <c r="F47" s="19">
        <v>900</v>
      </c>
      <c r="G47" s="20"/>
      <c r="H47" s="19">
        <v>730</v>
      </c>
      <c r="I47" s="21"/>
      <c r="J47" s="22"/>
      <c r="K47" s="20"/>
      <c r="L47" s="23">
        <f t="shared" si="3"/>
        <v>3530</v>
      </c>
      <c r="M47" s="58"/>
    </row>
    <row r="48" spans="1:13" ht="12.75">
      <c r="A48" s="12" t="s">
        <v>90</v>
      </c>
      <c r="B48" s="13" t="s">
        <v>91</v>
      </c>
      <c r="C48" s="18"/>
      <c r="D48" s="19"/>
      <c r="E48" s="20"/>
      <c r="F48" s="19">
        <v>1500</v>
      </c>
      <c r="G48" s="20"/>
      <c r="H48" s="19"/>
      <c r="I48" s="21"/>
      <c r="J48" s="22">
        <v>48800</v>
      </c>
      <c r="K48" s="20"/>
      <c r="L48" s="23">
        <f t="shared" si="3"/>
        <v>50300</v>
      </c>
      <c r="M48" s="58"/>
    </row>
    <row r="49" spans="1:13" ht="12.75">
      <c r="A49" s="12" t="s">
        <v>92</v>
      </c>
      <c r="B49" s="13" t="s">
        <v>93</v>
      </c>
      <c r="C49" s="18">
        <v>654.6</v>
      </c>
      <c r="D49" s="19"/>
      <c r="E49" s="20">
        <v>763.57</v>
      </c>
      <c r="F49" s="19">
        <v>2000</v>
      </c>
      <c r="G49" s="20"/>
      <c r="H49" s="19"/>
      <c r="I49" s="21">
        <f>K49-C49-E49-G49</f>
        <v>34113.07</v>
      </c>
      <c r="J49" s="22">
        <f>J4*0.2</f>
        <v>101656.66666666667</v>
      </c>
      <c r="K49" s="20">
        <v>35531.24</v>
      </c>
      <c r="L49" s="23">
        <f t="shared" si="3"/>
        <v>103656.66666666667</v>
      </c>
      <c r="M49" s="58"/>
    </row>
    <row r="50" spans="1:13" ht="12.75">
      <c r="A50" s="12" t="s">
        <v>94</v>
      </c>
      <c r="B50" s="13" t="s">
        <v>95</v>
      </c>
      <c r="C50" s="18"/>
      <c r="D50" s="19"/>
      <c r="E50" s="20"/>
      <c r="F50" s="19"/>
      <c r="G50" s="25"/>
      <c r="H50" s="19"/>
      <c r="I50" s="21"/>
      <c r="J50" s="22"/>
      <c r="K50" s="25"/>
      <c r="L50" s="23">
        <f t="shared" si="3"/>
        <v>0</v>
      </c>
      <c r="M50" s="58"/>
    </row>
    <row r="51" spans="1:13" ht="12.75">
      <c r="A51" s="12">
        <v>17</v>
      </c>
      <c r="B51" s="24" t="s">
        <v>96</v>
      </c>
      <c r="C51" s="33">
        <f>C18+C28+C29+C30+C45+C49</f>
        <v>194384.68000000005</v>
      </c>
      <c r="D51" s="34">
        <f>D18+D28+D29+D30+D46</f>
        <v>180632</v>
      </c>
      <c r="E51" s="35">
        <f>E18+E28+E29+E30+E45+E49</f>
        <v>60623.810000000005</v>
      </c>
      <c r="F51" s="34">
        <f>F18+F28+F29+F30+F46</f>
        <v>139782</v>
      </c>
      <c r="G51" s="35">
        <f>G18+G28+G29+G30+G45</f>
        <v>50893.73</v>
      </c>
      <c r="H51" s="34">
        <f>H18+H28+H29+H30+H45+H46</f>
        <v>61000</v>
      </c>
      <c r="I51" s="36">
        <f>K51-C51-E51-G51</f>
        <v>577111.8399999999</v>
      </c>
      <c r="J51" s="37">
        <f>J18+J28+J29+J30+J46</f>
        <v>452479.3333333333</v>
      </c>
      <c r="K51" s="35">
        <f>K18+K28+K29+K30+K45+K49</f>
        <v>883014.0599999999</v>
      </c>
      <c r="L51" s="23">
        <f t="shared" si="3"/>
        <v>833893.3333333333</v>
      </c>
      <c r="M51" s="58"/>
    </row>
    <row r="52" spans="1:13" ht="12.75">
      <c r="A52" s="12"/>
      <c r="B52" s="13"/>
      <c r="C52" s="18"/>
      <c r="D52" s="19"/>
      <c r="E52" s="20"/>
      <c r="F52" s="19"/>
      <c r="G52" s="25"/>
      <c r="H52" s="34"/>
      <c r="I52" s="21"/>
      <c r="J52" s="22"/>
      <c r="K52" s="25"/>
      <c r="L52" s="23"/>
      <c r="M52" s="58"/>
    </row>
    <row r="53" spans="1:13" ht="12.75">
      <c r="A53" s="12">
        <v>18</v>
      </c>
      <c r="B53" s="24" t="s">
        <v>97</v>
      </c>
      <c r="C53" s="33"/>
      <c r="D53" s="34"/>
      <c r="E53" s="20"/>
      <c r="F53" s="19"/>
      <c r="G53" s="25"/>
      <c r="H53" s="34"/>
      <c r="I53" s="38">
        <f>I15-I51</f>
        <v>141301.2300000002</v>
      </c>
      <c r="J53" s="39">
        <f>J15-J51</f>
        <v>57485</v>
      </c>
      <c r="K53" s="25"/>
      <c r="L53" s="23">
        <v>57485</v>
      </c>
      <c r="M53" s="58"/>
    </row>
    <row r="54" spans="1:13" ht="12.75">
      <c r="A54" s="12">
        <v>19</v>
      </c>
      <c r="B54" s="24" t="s">
        <v>98</v>
      </c>
      <c r="C54" s="33">
        <f aca="true" t="shared" si="7" ref="C54:H54">C51-C15</f>
        <v>166121.20000000004</v>
      </c>
      <c r="D54" s="34">
        <f t="shared" si="7"/>
        <v>53632</v>
      </c>
      <c r="E54" s="35">
        <f t="shared" si="7"/>
        <v>34737.100000000006</v>
      </c>
      <c r="F54" s="34">
        <f t="shared" si="7"/>
        <v>33632</v>
      </c>
      <c r="G54" s="35">
        <f t="shared" si="7"/>
        <v>34981.43000000001</v>
      </c>
      <c r="H54" s="34">
        <f t="shared" si="7"/>
        <v>0</v>
      </c>
      <c r="I54" s="38"/>
      <c r="J54" s="39"/>
      <c r="K54" s="33">
        <f>K51-K15</f>
        <v>22507.889999999898</v>
      </c>
      <c r="L54" s="23">
        <f>D54+F54</f>
        <v>87264</v>
      </c>
      <c r="M54" s="58"/>
    </row>
    <row r="55" spans="1:13" ht="12.75">
      <c r="A55" s="40">
        <v>22</v>
      </c>
      <c r="B55" s="41" t="s">
        <v>99</v>
      </c>
      <c r="C55" s="42"/>
      <c r="D55" s="43"/>
      <c r="E55" s="44">
        <f>E51-E15</f>
        <v>34737.100000000006</v>
      </c>
      <c r="F55" s="43">
        <f>F51-F15</f>
        <v>33632</v>
      </c>
      <c r="G55" s="44">
        <f>G51-G15</f>
        <v>34981.43000000001</v>
      </c>
      <c r="H55" s="43">
        <f>H51-H15</f>
        <v>0</v>
      </c>
      <c r="I55" s="45"/>
      <c r="J55" s="46"/>
      <c r="K55" s="42"/>
      <c r="L55" s="47">
        <f>L51-L15</f>
        <v>29779</v>
      </c>
      <c r="M55" s="58"/>
    </row>
    <row r="56" spans="1:12" ht="12.75">
      <c r="A56" s="48"/>
      <c r="B56" s="49"/>
      <c r="C56" s="49"/>
      <c r="D56" s="49"/>
      <c r="E56" s="50"/>
      <c r="F56" s="1"/>
      <c r="G56" s="50"/>
      <c r="H56" s="51"/>
      <c r="I56" s="51"/>
      <c r="J56" s="51"/>
      <c r="K56" s="51"/>
      <c r="L56" s="51"/>
    </row>
    <row r="57" spans="1:12" ht="12.75">
      <c r="A57" s="52" t="s">
        <v>100</v>
      </c>
      <c r="C57" s="49"/>
      <c r="D57" s="49"/>
      <c r="E57" s="50"/>
      <c r="F57" s="50"/>
      <c r="G57" s="50"/>
      <c r="H57" s="51"/>
      <c r="I57" s="51"/>
      <c r="J57" s="51"/>
      <c r="K57" s="51"/>
      <c r="L57" s="51"/>
    </row>
    <row r="58" spans="1:12" ht="12.75">
      <c r="A58" s="53"/>
      <c r="B58" s="49"/>
      <c r="C58" s="49"/>
      <c r="D58" s="49"/>
      <c r="E58" s="50"/>
      <c r="F58" s="50"/>
      <c r="G58" s="50"/>
      <c r="H58" s="51"/>
      <c r="I58" s="51"/>
      <c r="J58" s="51"/>
      <c r="K58" s="51"/>
      <c r="L58" s="51"/>
    </row>
    <row r="59" spans="1:12" ht="12.75">
      <c r="A59" s="54" t="s">
        <v>101</v>
      </c>
      <c r="C59" s="49"/>
      <c r="D59" s="49"/>
      <c r="E59" s="50"/>
      <c r="F59" s="50"/>
      <c r="G59" s="50"/>
      <c r="H59" s="51"/>
      <c r="I59" s="51"/>
      <c r="J59" s="51"/>
      <c r="K59" s="51"/>
      <c r="L59" s="51"/>
    </row>
    <row r="60" spans="1:12" ht="12.75">
      <c r="A60" s="54" t="s">
        <v>102</v>
      </c>
      <c r="C60" s="49"/>
      <c r="D60" s="49"/>
      <c r="E60" s="50"/>
      <c r="F60" s="50"/>
      <c r="G60" s="50"/>
      <c r="H60" s="51"/>
      <c r="I60" s="51"/>
      <c r="J60" s="51"/>
      <c r="K60" s="51"/>
      <c r="L60" s="51"/>
    </row>
    <row r="61" spans="1:12" ht="12.75">
      <c r="A61" s="54" t="s">
        <v>103</v>
      </c>
      <c r="C61" s="49"/>
      <c r="D61" s="49"/>
      <c r="E61" s="50"/>
      <c r="F61" s="50"/>
      <c r="G61" s="50"/>
      <c r="H61" s="51"/>
      <c r="I61" s="51"/>
      <c r="J61" s="51"/>
      <c r="K61" s="51"/>
      <c r="L61" s="51"/>
    </row>
    <row r="62" spans="1:12" ht="12.75">
      <c r="A62" s="55" t="s">
        <v>104</v>
      </c>
      <c r="B62" s="54"/>
      <c r="C62" s="49"/>
      <c r="D62" s="49"/>
      <c r="E62" s="50"/>
      <c r="F62" s="50"/>
      <c r="G62" s="50"/>
      <c r="H62" s="51"/>
      <c r="I62" s="51"/>
      <c r="J62" s="51"/>
      <c r="K62" s="51"/>
      <c r="L62" s="51"/>
    </row>
    <row r="63" spans="1:12" ht="12.75">
      <c r="A63" s="53"/>
      <c r="B63" s="49"/>
      <c r="C63" s="49"/>
      <c r="D63" s="49"/>
      <c r="E63" s="50"/>
      <c r="F63" s="50"/>
      <c r="G63" s="50"/>
      <c r="H63" s="51"/>
      <c r="I63" s="51"/>
      <c r="J63" s="51"/>
      <c r="K63" s="51"/>
      <c r="L63" s="51"/>
    </row>
    <row r="64" spans="1:12" ht="12.75">
      <c r="A64" s="48" t="s">
        <v>105</v>
      </c>
      <c r="B64" s="49"/>
      <c r="C64" s="49"/>
      <c r="D64" s="49"/>
      <c r="E64" s="50"/>
      <c r="F64" s="50"/>
      <c r="G64" s="50"/>
      <c r="H64" s="51"/>
      <c r="I64" s="51"/>
      <c r="J64" s="51"/>
      <c r="K64" s="51"/>
      <c r="L64" s="51"/>
    </row>
    <row r="65" spans="1:12" ht="12.75">
      <c r="A65" s="53"/>
      <c r="B65" s="49"/>
      <c r="C65" s="49"/>
      <c r="D65" s="49"/>
      <c r="E65" s="50"/>
      <c r="F65" s="50"/>
      <c r="G65" s="50"/>
      <c r="H65" s="51"/>
      <c r="I65" s="51"/>
      <c r="J65" s="51"/>
      <c r="K65" s="51"/>
      <c r="L65" s="51"/>
    </row>
    <row r="66" spans="1:12" ht="12.75">
      <c r="A66" s="53"/>
      <c r="B66" s="49"/>
      <c r="C66" s="49"/>
      <c r="D66" s="49"/>
      <c r="E66" s="50"/>
      <c r="F66" s="50"/>
      <c r="G66" s="50"/>
      <c r="H66" s="51"/>
      <c r="I66" s="51"/>
      <c r="J66" s="51"/>
      <c r="K66" s="51"/>
      <c r="L66" s="51"/>
    </row>
    <row r="67" spans="1:12" ht="12.75">
      <c r="A67" s="53"/>
      <c r="B67" s="49"/>
      <c r="C67" s="49"/>
      <c r="D67" s="49"/>
      <c r="E67" s="50"/>
      <c r="F67" s="50"/>
      <c r="G67" s="50"/>
      <c r="H67" s="51"/>
      <c r="I67" s="51"/>
      <c r="J67" s="51"/>
      <c r="K67" s="51"/>
      <c r="L67" s="51"/>
    </row>
    <row r="68" spans="1:13" ht="12.75">
      <c r="A68" s="53"/>
      <c r="B68" s="49"/>
      <c r="C68" s="49"/>
      <c r="D68" s="49"/>
      <c r="E68" s="50"/>
      <c r="F68" s="50"/>
      <c r="G68" s="50"/>
      <c r="H68" s="51"/>
      <c r="I68" s="51"/>
      <c r="J68" s="51"/>
      <c r="K68" s="51"/>
      <c r="L68" s="51"/>
      <c r="M68" s="57"/>
    </row>
    <row r="69" spans="1:13" ht="12.75">
      <c r="A69" s="53"/>
      <c r="B69" s="49"/>
      <c r="C69" s="49"/>
      <c r="D69" s="49"/>
      <c r="E69" s="50"/>
      <c r="F69" s="50"/>
      <c r="G69" s="50"/>
      <c r="H69" s="51"/>
      <c r="I69" s="51"/>
      <c r="J69" s="51"/>
      <c r="K69" s="51"/>
      <c r="L69" s="51"/>
      <c r="M69" s="57"/>
    </row>
    <row r="70" spans="1:13" ht="12.75">
      <c r="A70" s="53"/>
      <c r="B70" s="49"/>
      <c r="C70" s="49"/>
      <c r="D70" s="49"/>
      <c r="E70" s="50"/>
      <c r="F70" s="50"/>
      <c r="G70" s="50"/>
      <c r="H70" s="51"/>
      <c r="I70" s="51"/>
      <c r="J70" s="51"/>
      <c r="K70" s="51"/>
      <c r="L70" s="51"/>
      <c r="M70" s="57"/>
    </row>
    <row r="71" spans="1:13" ht="12.75">
      <c r="A71" s="53"/>
      <c r="B71" s="49"/>
      <c r="C71" s="49"/>
      <c r="D71" s="49"/>
      <c r="E71" s="50"/>
      <c r="F71" s="50"/>
      <c r="G71" s="50"/>
      <c r="H71" s="51"/>
      <c r="I71" s="51"/>
      <c r="J71" s="51"/>
      <c r="K71" s="51"/>
      <c r="L71" s="51"/>
      <c r="M71" s="57"/>
    </row>
    <row r="72" spans="1:13" ht="12.75">
      <c r="A72" s="53"/>
      <c r="B72" s="49"/>
      <c r="C72" s="49"/>
      <c r="D72" s="49"/>
      <c r="E72" s="50"/>
      <c r="F72" s="50"/>
      <c r="G72" s="50"/>
      <c r="H72" s="51"/>
      <c r="I72" s="51"/>
      <c r="J72" s="51"/>
      <c r="K72" s="51"/>
      <c r="L72" s="51"/>
      <c r="M72" s="57"/>
    </row>
    <row r="73" spans="1:13" ht="12.75">
      <c r="A73" s="53"/>
      <c r="B73" s="49"/>
      <c r="C73" s="49"/>
      <c r="D73" s="49"/>
      <c r="E73" s="50"/>
      <c r="F73" s="50"/>
      <c r="G73" s="50"/>
      <c r="H73" s="51"/>
      <c r="I73" s="51"/>
      <c r="J73" s="51"/>
      <c r="K73" s="51"/>
      <c r="L73" s="51"/>
      <c r="M73" s="57"/>
    </row>
    <row r="74" spans="1:13" ht="12.75">
      <c r="A74" s="53"/>
      <c r="B74" s="49"/>
      <c r="C74" s="49"/>
      <c r="D74" s="49"/>
      <c r="E74" s="50"/>
      <c r="F74" s="50"/>
      <c r="G74" s="50"/>
      <c r="H74" s="51"/>
      <c r="I74" s="51"/>
      <c r="J74" s="51"/>
      <c r="K74" s="51"/>
      <c r="L74" s="51"/>
      <c r="M74" s="57"/>
    </row>
    <row r="75" spans="9:13" ht="12.75">
      <c r="I75" s="51"/>
      <c r="J75" s="51"/>
      <c r="K75" s="51"/>
      <c r="L75" s="51"/>
      <c r="M75" s="57"/>
    </row>
    <row r="76" spans="9:13" ht="12.75">
      <c r="I76" s="51"/>
      <c r="J76" s="51"/>
      <c r="K76" s="51"/>
      <c r="L76" s="51"/>
      <c r="M76" s="57"/>
    </row>
    <row r="77" spans="9:13" ht="12.75">
      <c r="I77" s="51"/>
      <c r="J77" s="51"/>
      <c r="K77" s="51"/>
      <c r="L77" s="51"/>
      <c r="M77" s="57"/>
    </row>
    <row r="78" ht="12.75">
      <c r="M78" s="57"/>
    </row>
    <row r="79" ht="12.75">
      <c r="M79" s="57"/>
    </row>
    <row r="80" ht="12.75">
      <c r="M80" s="57"/>
    </row>
    <row r="81" ht="12.75">
      <c r="M81" s="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Zuzanka</cp:lastModifiedBy>
  <dcterms:modified xsi:type="dcterms:W3CDTF">2012-03-08T19:40:24Z</dcterms:modified>
  <cp:category/>
  <cp:version/>
  <cp:contentType/>
  <cp:contentStatus/>
</cp:coreProperties>
</file>